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5\"/>
    </mc:Choice>
  </mc:AlternateContent>
  <bookViews>
    <workbookView xWindow="360" yWindow="90" windowWidth="10920" windowHeight="6435"/>
  </bookViews>
  <sheets>
    <sheet name="_рік_ (2)" sheetId="3" r:id="rId1"/>
  </sheets>
  <definedNames>
    <definedName name="_xlnm._FilterDatabase" localSheetId="0" hidden="1">'_рік_ (2)'!$A$1:$L$317</definedName>
    <definedName name="_xlnm.Print_Titles" localSheetId="0">'_рік_ (2)'!$3:$4</definedName>
    <definedName name="_xlnm.Print_Area" localSheetId="0">'_рік_ (2)'!$B$1:$O$316</definedName>
  </definedNames>
  <calcPr calcId="152511"/>
</workbook>
</file>

<file path=xl/calcChain.xml><?xml version="1.0" encoding="utf-8"?>
<calcChain xmlns="http://schemas.openxmlformats.org/spreadsheetml/2006/main">
  <c r="N206" i="3" l="1"/>
  <c r="N203" i="3"/>
  <c r="N159" i="3"/>
  <c r="N160" i="3"/>
  <c r="N99" i="3"/>
  <c r="M170" i="3" l="1"/>
  <c r="M169" i="3"/>
  <c r="M216" i="3"/>
  <c r="F71" i="3"/>
  <c r="G71" i="3"/>
  <c r="N74" i="3"/>
  <c r="O74" i="3"/>
  <c r="N75" i="3"/>
  <c r="O75" i="3"/>
  <c r="I74" i="3"/>
  <c r="J74" i="3"/>
  <c r="K74" i="3"/>
  <c r="L74" i="3"/>
  <c r="I75" i="3"/>
  <c r="J75" i="3"/>
  <c r="K75" i="3"/>
  <c r="L75" i="3"/>
  <c r="N131" i="3" l="1"/>
  <c r="N158" i="3"/>
  <c r="G137" i="3" l="1"/>
  <c r="H137" i="3"/>
  <c r="F137" i="3"/>
  <c r="E137" i="3"/>
  <c r="N53" i="3" l="1"/>
  <c r="N54" i="3"/>
  <c r="N55" i="3"/>
  <c r="N59" i="3"/>
  <c r="N225" i="3"/>
  <c r="N226" i="3"/>
  <c r="N115" i="3"/>
  <c r="O216" i="3" l="1"/>
  <c r="I216" i="3"/>
  <c r="K216" i="3"/>
  <c r="E132" i="3" l="1"/>
  <c r="M60" i="3"/>
  <c r="F60" i="3"/>
  <c r="G60" i="3"/>
  <c r="H60" i="3"/>
  <c r="E60" i="3"/>
  <c r="N64" i="3"/>
  <c r="O64" i="3"/>
  <c r="I64" i="3"/>
  <c r="J64" i="3"/>
  <c r="K64" i="3"/>
  <c r="L64" i="3"/>
  <c r="N60" i="3" l="1"/>
  <c r="N108" i="3"/>
  <c r="N109" i="3"/>
  <c r="N200" i="3"/>
  <c r="N201" i="3"/>
  <c r="N224" i="3"/>
  <c r="G52" i="3" l="1"/>
  <c r="H71" i="3"/>
  <c r="N271" i="3" l="1"/>
  <c r="N223" i="3"/>
  <c r="N211" i="3"/>
  <c r="N193" i="3"/>
  <c r="N190" i="3"/>
  <c r="N191" i="3"/>
  <c r="N152" i="3"/>
  <c r="N154" i="3"/>
  <c r="N155" i="3"/>
  <c r="I275" i="3" l="1"/>
  <c r="I276" i="3"/>
  <c r="I277" i="3"/>
  <c r="N280" i="3" l="1"/>
  <c r="N281" i="3"/>
  <c r="N282" i="3"/>
  <c r="N270" i="3"/>
  <c r="M268" i="3" l="1"/>
  <c r="N219" i="3" l="1"/>
  <c r="N170" i="3"/>
  <c r="N110" i="3"/>
  <c r="N113" i="3"/>
  <c r="N114" i="3"/>
  <c r="M132" i="3" l="1"/>
  <c r="M255" i="3" l="1"/>
  <c r="N105" i="3" l="1"/>
  <c r="G106" i="3" l="1"/>
  <c r="M148" i="3" l="1"/>
  <c r="N151" i="3"/>
  <c r="O151" i="3"/>
  <c r="N202" i="3" l="1"/>
  <c r="N125" i="3"/>
  <c r="N88" i="3"/>
  <c r="N65" i="3"/>
  <c r="N267" i="3" l="1"/>
  <c r="N310" i="3"/>
  <c r="N209" i="3" l="1"/>
  <c r="N210" i="3"/>
  <c r="N129" i="3"/>
  <c r="N89" i="3"/>
  <c r="N90" i="3"/>
  <c r="N87" i="3"/>
  <c r="N82" i="3"/>
  <c r="N69" i="3"/>
  <c r="N140" i="3"/>
  <c r="N260" i="3" l="1"/>
  <c r="N169" i="3"/>
  <c r="N172" i="3"/>
  <c r="N173" i="3"/>
  <c r="N175" i="3"/>
  <c r="N176" i="3"/>
  <c r="N178" i="3"/>
  <c r="N179" i="3"/>
  <c r="N181" i="3"/>
  <c r="N182" i="3"/>
  <c r="N184" i="3"/>
  <c r="N185" i="3"/>
  <c r="N187" i="3"/>
  <c r="N188" i="3"/>
  <c r="N195" i="3"/>
  <c r="N196" i="3"/>
  <c r="N198" i="3"/>
  <c r="N199" i="3"/>
  <c r="N29" i="3" l="1"/>
  <c r="N30" i="3"/>
  <c r="N31" i="3"/>
  <c r="N32" i="3"/>
  <c r="N33" i="3"/>
  <c r="N34" i="3"/>
  <c r="N35" i="3"/>
  <c r="N36" i="3"/>
  <c r="N37" i="3"/>
  <c r="N38" i="3"/>
  <c r="N40" i="3"/>
  <c r="N41" i="3"/>
  <c r="N42" i="3"/>
  <c r="N43" i="3"/>
  <c r="N44" i="3"/>
  <c r="N45" i="3"/>
  <c r="N46" i="3"/>
  <c r="N47" i="3"/>
  <c r="N48" i="3"/>
  <c r="H132" i="3" l="1"/>
  <c r="G132" i="3"/>
  <c r="F132" i="3"/>
  <c r="N133" i="3"/>
  <c r="O133" i="3"/>
  <c r="N134" i="3"/>
  <c r="O134" i="3"/>
  <c r="I133" i="3"/>
  <c r="J133" i="3"/>
  <c r="K133" i="3"/>
  <c r="I134" i="3"/>
  <c r="J134" i="3"/>
  <c r="K134" i="3"/>
  <c r="N287" i="3" l="1"/>
  <c r="N289" i="3"/>
  <c r="N290" i="3"/>
  <c r="N291" i="3"/>
  <c r="N293" i="3"/>
  <c r="N294" i="3"/>
  <c r="N296" i="3"/>
  <c r="N297" i="3"/>
  <c r="N299" i="3"/>
  <c r="N300" i="3"/>
  <c r="N302" i="3"/>
  <c r="N303" i="3"/>
  <c r="N123" i="3"/>
  <c r="N72" i="3"/>
  <c r="N73" i="3"/>
  <c r="N70" i="3"/>
  <c r="N265" i="3" l="1"/>
  <c r="O265" i="3"/>
  <c r="N266" i="3"/>
  <c r="O266" i="3"/>
  <c r="I261" i="3"/>
  <c r="K261" i="3"/>
  <c r="I263" i="3"/>
  <c r="K263" i="3"/>
  <c r="I264" i="3"/>
  <c r="K264" i="3"/>
  <c r="I265" i="3"/>
  <c r="K265" i="3"/>
  <c r="I266" i="3"/>
  <c r="K266" i="3"/>
  <c r="I140" i="3"/>
  <c r="N124" i="3"/>
  <c r="O124" i="3"/>
  <c r="L124" i="3"/>
  <c r="I124" i="3"/>
  <c r="K124" i="3"/>
  <c r="N63" i="3" l="1"/>
  <c r="O63" i="3"/>
  <c r="N130" i="3"/>
  <c r="F230" i="3" l="1"/>
  <c r="F111" i="3"/>
  <c r="G111" i="3"/>
  <c r="E142" i="3" l="1"/>
  <c r="N167" i="3" l="1"/>
  <c r="G288" i="3" l="1"/>
  <c r="H288" i="3"/>
  <c r="F288" i="3"/>
  <c r="O290" i="3"/>
  <c r="I290" i="3"/>
  <c r="L289" i="3"/>
  <c r="J289" i="3"/>
  <c r="K289" i="3"/>
  <c r="H20" i="3" l="1"/>
  <c r="G20" i="3"/>
  <c r="I238" i="3" l="1"/>
  <c r="K238" i="3"/>
  <c r="O238" i="3"/>
  <c r="E239" i="3"/>
  <c r="F239" i="3"/>
  <c r="I239" i="3" s="1"/>
  <c r="G239" i="3"/>
  <c r="K239" i="3" s="1"/>
  <c r="H239" i="3"/>
  <c r="M239" i="3"/>
  <c r="I240" i="3"/>
  <c r="K240" i="3"/>
  <c r="O240" i="3"/>
  <c r="I241" i="3"/>
  <c r="O241" i="3"/>
  <c r="I242" i="3"/>
  <c r="O242" i="3"/>
  <c r="O243" i="3"/>
  <c r="I244" i="3"/>
  <c r="O244" i="3"/>
  <c r="F245" i="3"/>
  <c r="I245" i="3" s="1"/>
  <c r="G245" i="3"/>
  <c r="H245" i="3"/>
  <c r="M245" i="3"/>
  <c r="O245" i="3" l="1"/>
  <c r="O239" i="3"/>
  <c r="N24" i="3" l="1"/>
  <c r="N27" i="3"/>
  <c r="O267" i="3" l="1"/>
  <c r="I267" i="3"/>
  <c r="K267" i="3"/>
  <c r="G268" i="3"/>
  <c r="H268" i="3"/>
  <c r="N268" i="3" s="1"/>
  <c r="F268" i="3"/>
  <c r="O271" i="3"/>
  <c r="M111" i="3" l="1"/>
  <c r="I296" i="3" l="1"/>
  <c r="I297" i="3"/>
  <c r="G295" i="3"/>
  <c r="H295" i="3"/>
  <c r="M295" i="3" l="1"/>
  <c r="N295" i="3" s="1"/>
  <c r="M292" i="3"/>
  <c r="M288" i="3"/>
  <c r="N288" i="3" s="1"/>
  <c r="G286" i="3"/>
  <c r="F295" i="3"/>
  <c r="I295" i="3" s="1"/>
  <c r="O296" i="3"/>
  <c r="O297" i="3"/>
  <c r="J288" i="3"/>
  <c r="K288" i="3"/>
  <c r="L288" i="3"/>
  <c r="O291" i="3"/>
  <c r="O288" i="3" s="1"/>
  <c r="I291" i="3"/>
  <c r="I288" i="3" s="1"/>
  <c r="M286" i="3" l="1"/>
  <c r="O295" i="3"/>
  <c r="G49" i="3"/>
  <c r="M230" i="3" l="1"/>
  <c r="O234" i="3"/>
  <c r="M180" i="3"/>
  <c r="M52" i="3"/>
  <c r="N100" i="3" l="1"/>
  <c r="N276" i="3"/>
  <c r="N277" i="3"/>
  <c r="N86" i="3" l="1"/>
  <c r="G298" i="3"/>
  <c r="H298" i="3"/>
  <c r="H142" i="3"/>
  <c r="O142" i="3" s="1"/>
  <c r="H292" i="3"/>
  <c r="F292" i="3"/>
  <c r="F286" i="3" s="1"/>
  <c r="O287" i="3"/>
  <c r="O293" i="3"/>
  <c r="O294" i="3"/>
  <c r="I287" i="3"/>
  <c r="I293" i="3"/>
  <c r="I294" i="3"/>
  <c r="O143" i="3"/>
  <c r="O144" i="3"/>
  <c r="O146" i="3"/>
  <c r="O147" i="3"/>
  <c r="N144" i="3"/>
  <c r="N147" i="3"/>
  <c r="L143" i="3"/>
  <c r="L144" i="3"/>
  <c r="L146" i="3"/>
  <c r="L147" i="3"/>
  <c r="I143" i="3"/>
  <c r="K143" i="3"/>
  <c r="I144" i="3"/>
  <c r="K144" i="3"/>
  <c r="I146" i="3"/>
  <c r="K146" i="3"/>
  <c r="I147" i="3"/>
  <c r="K147" i="3"/>
  <c r="G145" i="3"/>
  <c r="H145" i="3"/>
  <c r="N145" i="3" s="1"/>
  <c r="F145" i="3"/>
  <c r="F142" i="3" s="1"/>
  <c r="H286" i="3" l="1"/>
  <c r="N286" i="3" s="1"/>
  <c r="N292" i="3"/>
  <c r="N142" i="3"/>
  <c r="I142" i="3"/>
  <c r="O286" i="3"/>
  <c r="I286" i="3"/>
  <c r="I292" i="3"/>
  <c r="O292" i="3"/>
  <c r="I145" i="3"/>
  <c r="K145" i="3"/>
  <c r="O145" i="3"/>
  <c r="G142" i="3"/>
  <c r="K142" i="3" s="1"/>
  <c r="L145" i="3"/>
  <c r="N220" i="3" l="1"/>
  <c r="N168" i="3"/>
  <c r="N116" i="3" l="1"/>
  <c r="I271" i="3" l="1"/>
  <c r="O136" i="3" l="1"/>
  <c r="I136" i="3"/>
  <c r="K136" i="3"/>
  <c r="L136" i="3"/>
  <c r="M262" i="3" l="1"/>
  <c r="M253" i="3" s="1"/>
  <c r="N258" i="3" l="1"/>
  <c r="N208" i="3" l="1"/>
  <c r="N23" i="3"/>
  <c r="M221" i="3" l="1"/>
  <c r="M218" i="3" s="1"/>
  <c r="M121" i="3" l="1"/>
  <c r="N311" i="3" l="1"/>
  <c r="N309" i="3"/>
  <c r="N308" i="3"/>
  <c r="N285" i="3"/>
  <c r="N284" i="3"/>
  <c r="N264" i="3"/>
  <c r="N263" i="3"/>
  <c r="N261" i="3"/>
  <c r="N257" i="3"/>
  <c r="N256" i="3"/>
  <c r="N254" i="3"/>
  <c r="N164" i="3"/>
  <c r="N162" i="3"/>
  <c r="N157" i="3"/>
  <c r="N150" i="3"/>
  <c r="N139" i="3"/>
  <c r="N135" i="3"/>
  <c r="N128" i="3"/>
  <c r="N118" i="3"/>
  <c r="N98" i="3"/>
  <c r="N97" i="3"/>
  <c r="N96" i="3"/>
  <c r="N95" i="3"/>
  <c r="N93" i="3"/>
  <c r="N92" i="3"/>
  <c r="N91" i="3"/>
  <c r="N81" i="3"/>
  <c r="N80" i="3"/>
  <c r="N79" i="3"/>
  <c r="N78" i="3"/>
  <c r="N66" i="3"/>
  <c r="N62" i="3"/>
  <c r="N58" i="3"/>
  <c r="N51" i="3"/>
  <c r="N25" i="3"/>
  <c r="N22" i="3"/>
  <c r="M106" i="3"/>
  <c r="I310" i="3"/>
  <c r="G262" i="3" l="1"/>
  <c r="K262" i="3" s="1"/>
  <c r="H262" i="3"/>
  <c r="N262" i="3" s="1"/>
  <c r="E274" i="3"/>
  <c r="H255" i="3"/>
  <c r="N255" i="3" s="1"/>
  <c r="F255" i="3"/>
  <c r="G255" i="3"/>
  <c r="K255" i="3" s="1"/>
  <c r="E255" i="3"/>
  <c r="O256" i="3"/>
  <c r="O257" i="3"/>
  <c r="I256" i="3"/>
  <c r="K256" i="3"/>
  <c r="I257" i="3"/>
  <c r="K257" i="3"/>
  <c r="O255" i="3" l="1"/>
  <c r="H253" i="3"/>
  <c r="N253" i="3" s="1"/>
  <c r="I255" i="3"/>
  <c r="I248" i="3"/>
  <c r="I249" i="3"/>
  <c r="H56" i="3" l="1"/>
  <c r="O114" i="3" l="1"/>
  <c r="L113" i="3"/>
  <c r="I114" i="3"/>
  <c r="K114" i="3"/>
  <c r="M197"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07" i="3"/>
  <c r="I236" i="3" l="1"/>
  <c r="F156" i="3" l="1"/>
  <c r="F20" i="3"/>
  <c r="I25" i="3"/>
  <c r="K25" i="3"/>
  <c r="L25" i="3"/>
  <c r="I26" i="3"/>
  <c r="K26" i="3"/>
  <c r="L26" i="3"/>
  <c r="M177" i="3" l="1"/>
  <c r="O154" i="3"/>
  <c r="O155" i="3"/>
  <c r="M153" i="3"/>
  <c r="N153" i="3" s="1"/>
  <c r="M192" i="3" l="1"/>
  <c r="I190" i="3"/>
  <c r="I191" i="3"/>
  <c r="I193" i="3"/>
  <c r="I194" i="3"/>
  <c r="I195" i="3"/>
  <c r="I196" i="3"/>
  <c r="M20" i="3" l="1"/>
  <c r="N20" i="3" s="1"/>
  <c r="O11" i="3" l="1"/>
  <c r="O13" i="3"/>
  <c r="O14" i="3"/>
  <c r="O15" i="3"/>
  <c r="O17" i="3"/>
  <c r="O18" i="3"/>
  <c r="O19" i="3"/>
  <c r="O21" i="3"/>
  <c r="O22" i="3"/>
  <c r="O50" i="3"/>
  <c r="O51" i="3"/>
  <c r="O53" i="3"/>
  <c r="O54" i="3"/>
  <c r="O55" i="3"/>
  <c r="O57" i="3"/>
  <c r="O58" i="3"/>
  <c r="O59" i="3"/>
  <c r="O61" i="3"/>
  <c r="O62" i="3"/>
  <c r="O60" i="3" s="1"/>
  <c r="O65" i="3"/>
  <c r="O66" i="3"/>
  <c r="O68" i="3"/>
  <c r="O69" i="3"/>
  <c r="O70" i="3"/>
  <c r="O72" i="3"/>
  <c r="O73" i="3"/>
  <c r="O77" i="3"/>
  <c r="O78" i="3"/>
  <c r="O79" i="3"/>
  <c r="O80" i="3"/>
  <c r="O81" i="3"/>
  <c r="O82" i="3"/>
  <c r="O84" i="3"/>
  <c r="O86" i="3"/>
  <c r="O87" i="3"/>
  <c r="O88" i="3"/>
  <c r="O89" i="3"/>
  <c r="O90" i="3"/>
  <c r="O91" i="3"/>
  <c r="O92" i="3"/>
  <c r="O93" i="3"/>
  <c r="O95" i="3"/>
  <c r="O96" i="3"/>
  <c r="O97" i="3"/>
  <c r="O98" i="3"/>
  <c r="O99" i="3"/>
  <c r="O100" i="3"/>
  <c r="O102" i="3"/>
  <c r="O104" i="3"/>
  <c r="O105" i="3"/>
  <c r="O107" i="3"/>
  <c r="O108" i="3"/>
  <c r="O109" i="3"/>
  <c r="O110" i="3"/>
  <c r="O112" i="3"/>
  <c r="O113" i="3"/>
  <c r="O115" i="3"/>
  <c r="O116" i="3"/>
  <c r="O118" i="3"/>
  <c r="O119" i="3"/>
  <c r="O120" i="3"/>
  <c r="O122" i="3"/>
  <c r="O123" i="3"/>
  <c r="O125" i="3"/>
  <c r="O127" i="3"/>
  <c r="O128" i="3"/>
  <c r="O129" i="3"/>
  <c r="O130" i="3"/>
  <c r="O131" i="3"/>
  <c r="O135" i="3"/>
  <c r="O138" i="3"/>
  <c r="O139" i="3"/>
  <c r="O140" i="3"/>
  <c r="O149" i="3"/>
  <c r="O150" i="3"/>
  <c r="O152" i="3"/>
  <c r="O153" i="3"/>
  <c r="O157" i="3"/>
  <c r="O158" i="3"/>
  <c r="O159" i="3"/>
  <c r="O162" i="3"/>
  <c r="O164" i="3"/>
  <c r="O165" i="3"/>
  <c r="O166" i="3"/>
  <c r="O167" i="3"/>
  <c r="O168" i="3"/>
  <c r="O169" i="3"/>
  <c r="O170" i="3"/>
  <c r="O172" i="3"/>
  <c r="O173" i="3"/>
  <c r="O175" i="3"/>
  <c r="O176" i="3"/>
  <c r="O178" i="3"/>
  <c r="O179" i="3"/>
  <c r="O181" i="3"/>
  <c r="O182" i="3"/>
  <c r="O184" i="3"/>
  <c r="O185" i="3"/>
  <c r="O187" i="3"/>
  <c r="O188" i="3"/>
  <c r="O190" i="3"/>
  <c r="O191" i="3"/>
  <c r="O193" i="3"/>
  <c r="O194" i="3"/>
  <c r="O195" i="3"/>
  <c r="O196" i="3"/>
  <c r="O198" i="3"/>
  <c r="O199" i="3"/>
  <c r="O200" i="3"/>
  <c r="O201" i="3"/>
  <c r="O202" i="3"/>
  <c r="O203" i="3"/>
  <c r="O205" i="3"/>
  <c r="O207" i="3"/>
  <c r="O208" i="3"/>
  <c r="O209" i="3"/>
  <c r="O210" i="3"/>
  <c r="O211" i="3"/>
  <c r="O213" i="3"/>
  <c r="O214" i="3"/>
  <c r="O215" i="3"/>
  <c r="O217" i="3"/>
  <c r="O219" i="3"/>
  <c r="O220" i="3"/>
  <c r="O222" i="3"/>
  <c r="O223" i="3"/>
  <c r="O224" i="3"/>
  <c r="O225" i="3"/>
  <c r="O226" i="3"/>
  <c r="O227" i="3"/>
  <c r="O228" i="3"/>
  <c r="O229" i="3"/>
  <c r="O231" i="3"/>
  <c r="O232" i="3"/>
  <c r="O233" i="3"/>
  <c r="O235" i="3"/>
  <c r="O236" i="3"/>
  <c r="O246" i="3"/>
  <c r="O247" i="3"/>
  <c r="O248" i="3"/>
  <c r="O249" i="3"/>
  <c r="O251" i="3"/>
  <c r="O252" i="3"/>
  <c r="O254" i="3"/>
  <c r="O258" i="3"/>
  <c r="O259" i="3"/>
  <c r="O260" i="3"/>
  <c r="O261" i="3"/>
  <c r="O263" i="3"/>
  <c r="O264" i="3"/>
  <c r="O269" i="3"/>
  <c r="O270" i="3"/>
  <c r="O273" i="3"/>
  <c r="O275" i="3"/>
  <c r="O276" i="3"/>
  <c r="O277" i="3"/>
  <c r="O278" i="3"/>
  <c r="O279" i="3"/>
  <c r="O280" i="3"/>
  <c r="O281" i="3"/>
  <c r="O282" i="3"/>
  <c r="O284" i="3"/>
  <c r="O285" i="3"/>
  <c r="O299" i="3"/>
  <c r="O300" i="3"/>
  <c r="O301" i="3"/>
  <c r="O302" i="3"/>
  <c r="O303" i="3"/>
  <c r="O306" i="3"/>
  <c r="O308" i="3"/>
  <c r="O309" i="3"/>
  <c r="O310" i="3"/>
  <c r="O311" i="3"/>
  <c r="O312" i="3"/>
  <c r="O160" i="3" l="1"/>
  <c r="G180" i="3" l="1"/>
  <c r="H180" i="3"/>
  <c r="N180" i="3" s="1"/>
  <c r="F180" i="3"/>
  <c r="K180" i="3"/>
  <c r="I181" i="3"/>
  <c r="K181" i="3"/>
  <c r="I182" i="3"/>
  <c r="K182" i="3"/>
  <c r="K111" i="3"/>
  <c r="H111" i="3"/>
  <c r="N111" i="3" s="1"/>
  <c r="I111" i="3"/>
  <c r="I112" i="3"/>
  <c r="K112" i="3"/>
  <c r="L112" i="3"/>
  <c r="I113" i="3"/>
  <c r="K113" i="3"/>
  <c r="O111" i="3" l="1"/>
  <c r="O180" i="3"/>
  <c r="L111" i="3"/>
  <c r="I180" i="3"/>
  <c r="H52" i="3"/>
  <c r="N52" i="3" s="1"/>
  <c r="F52" i="3"/>
  <c r="I53" i="3"/>
  <c r="J53" i="3"/>
  <c r="K53" i="3"/>
  <c r="L53" i="3"/>
  <c r="I54" i="3"/>
  <c r="J54" i="3"/>
  <c r="K54" i="3"/>
  <c r="L54" i="3"/>
  <c r="H221" i="3" l="1"/>
  <c r="N221" i="3" s="1"/>
  <c r="E156" i="3" l="1"/>
  <c r="E148" i="3"/>
  <c r="E126" i="3"/>
  <c r="E121" i="3"/>
  <c r="E106" i="3"/>
  <c r="E103" i="3"/>
  <c r="E94" i="3"/>
  <c r="E85" i="3"/>
  <c r="E76" i="3"/>
  <c r="E71" i="3"/>
  <c r="E67" i="3"/>
  <c r="E56" i="3"/>
  <c r="E52" i="3"/>
  <c r="E49" i="3"/>
  <c r="E40" i="3"/>
  <c r="E28" i="3"/>
  <c r="E20" i="3"/>
  <c r="E16" i="3"/>
  <c r="E12" i="3"/>
  <c r="E117" i="3" l="1"/>
  <c r="E101" i="3"/>
  <c r="E10" i="3"/>
  <c r="E83" i="3"/>
  <c r="F12" i="3"/>
  <c r="G12" i="3"/>
  <c r="F16" i="3"/>
  <c r="G16" i="3"/>
  <c r="F28" i="3"/>
  <c r="G28" i="3"/>
  <c r="F40" i="3"/>
  <c r="G40" i="3"/>
  <c r="F49" i="3"/>
  <c r="F56" i="3"/>
  <c r="G56" i="3"/>
  <c r="F67" i="3"/>
  <c r="G67" i="3"/>
  <c r="F76" i="3"/>
  <c r="G76" i="3"/>
  <c r="F85" i="3"/>
  <c r="G85" i="3"/>
  <c r="F94" i="3"/>
  <c r="G94" i="3"/>
  <c r="F103" i="3"/>
  <c r="G103" i="3"/>
  <c r="F106" i="3"/>
  <c r="F121" i="3"/>
  <c r="G121" i="3"/>
  <c r="F126" i="3"/>
  <c r="G126" i="3"/>
  <c r="F148" i="3"/>
  <c r="G148" i="3"/>
  <c r="G156" i="3"/>
  <c r="G117" i="3" l="1"/>
  <c r="F117" i="3"/>
  <c r="E161" i="3"/>
  <c r="G10" i="3"/>
  <c r="G101" i="3"/>
  <c r="F101" i="3"/>
  <c r="G83" i="3"/>
  <c r="F83" i="3"/>
  <c r="F10" i="3"/>
  <c r="F161" i="3" l="1"/>
  <c r="I21" i="3" l="1"/>
  <c r="J21" i="3"/>
  <c r="K21" i="3"/>
  <c r="I22" i="3"/>
  <c r="J22" i="3"/>
  <c r="K22" i="3"/>
  <c r="I23" i="3"/>
  <c r="J23" i="3"/>
  <c r="K23" i="3"/>
  <c r="M212" i="3" l="1"/>
  <c r="I225" i="3" l="1"/>
  <c r="F221" i="3" l="1"/>
  <c r="G221" i="3"/>
  <c r="E221" i="3"/>
  <c r="E174" i="3"/>
  <c r="O20" i="3" l="1"/>
  <c r="N7" i="3"/>
  <c r="I130" i="3"/>
  <c r="M307" i="3" l="1"/>
  <c r="N307" i="3" s="1"/>
  <c r="F307" i="3"/>
  <c r="G307" i="3"/>
  <c r="E307" i="3"/>
  <c r="I311" i="3"/>
  <c r="O307" i="3" l="1"/>
  <c r="I109" i="3"/>
  <c r="K109" i="3"/>
  <c r="L109" i="3"/>
  <c r="N19" i="3"/>
  <c r="N18" i="3"/>
  <c r="N15" i="3"/>
  <c r="N14" i="3"/>
  <c r="N9" i="3"/>
  <c r="N8" i="3"/>
  <c r="L122" i="3" l="1"/>
  <c r="L123" i="3"/>
  <c r="L125" i="3"/>
  <c r="M298" i="3" l="1"/>
  <c r="N298" i="3" s="1"/>
  <c r="M283" i="3"/>
  <c r="M274" i="3"/>
  <c r="M250" i="3"/>
  <c r="M272" i="3" l="1"/>
  <c r="M237" i="3"/>
  <c r="O221" i="3"/>
  <c r="M206" i="3" l="1"/>
  <c r="M204" i="3" s="1"/>
  <c r="M189" i="3"/>
  <c r="M186" i="3"/>
  <c r="M183" i="3"/>
  <c r="M174" i="3"/>
  <c r="M156" i="3"/>
  <c r="M137" i="3"/>
  <c r="M126" i="3"/>
  <c r="M117" i="3" s="1"/>
  <c r="M103" i="3"/>
  <c r="M85" i="3"/>
  <c r="M76" i="3"/>
  <c r="M71" i="3"/>
  <c r="M67" i="3"/>
  <c r="M56" i="3"/>
  <c r="N56" i="3" s="1"/>
  <c r="M49" i="3"/>
  <c r="M16" i="3"/>
  <c r="M12" i="3"/>
  <c r="M101" i="3" l="1"/>
  <c r="M171" i="3"/>
  <c r="M304" i="3" s="1"/>
  <c r="M10" i="3"/>
  <c r="M83" i="3"/>
  <c r="O52" i="3"/>
  <c r="M305" i="3" l="1"/>
  <c r="M161" i="3"/>
  <c r="M313" i="3" l="1"/>
  <c r="M314" i="3"/>
  <c r="H28" i="3"/>
  <c r="N28" i="3" s="1"/>
  <c r="I37" i="3"/>
  <c r="J37" i="3"/>
  <c r="K37" i="3"/>
  <c r="L37" i="3"/>
  <c r="I38" i="3"/>
  <c r="J38" i="3"/>
  <c r="K38" i="3"/>
  <c r="L38" i="3"/>
  <c r="O28" i="3" l="1"/>
  <c r="I47" i="3"/>
  <c r="J47" i="3"/>
  <c r="K47" i="3"/>
  <c r="L47" i="3"/>
  <c r="E250" i="3"/>
  <c r="K140" i="3" l="1"/>
  <c r="L140" i="3"/>
  <c r="L142" i="3"/>
  <c r="I99" i="3" l="1"/>
  <c r="K99" i="3"/>
  <c r="L99" i="3"/>
  <c r="I89" i="3"/>
  <c r="J89" i="3"/>
  <c r="K89" i="3"/>
  <c r="L89" i="3"/>
  <c r="I90" i="3"/>
  <c r="J90" i="3"/>
  <c r="K90" i="3"/>
  <c r="L90" i="3"/>
  <c r="G192" i="3" l="1"/>
  <c r="H192" i="3"/>
  <c r="N192" i="3" s="1"/>
  <c r="F192" i="3"/>
  <c r="I192" i="3" l="1"/>
  <c r="O192" i="3"/>
  <c r="H230" i="3"/>
  <c r="O230" i="3" l="1"/>
  <c r="H218" i="3"/>
  <c r="G230" i="3"/>
  <c r="I231" i="3"/>
  <c r="I232" i="3"/>
  <c r="O218" i="3" l="1"/>
  <c r="I211" i="3"/>
  <c r="I213" i="3"/>
  <c r="I214" i="3"/>
  <c r="G212" i="3"/>
  <c r="H212" i="3"/>
  <c r="F212" i="3"/>
  <c r="O212" i="3" l="1"/>
  <c r="I212" i="3"/>
  <c r="H85" i="3" l="1"/>
  <c r="N85" i="3" s="1"/>
  <c r="I88" i="3"/>
  <c r="J88" i="3"/>
  <c r="K88" i="3"/>
  <c r="L88" i="3"/>
  <c r="O85" i="3" l="1"/>
  <c r="I246" i="3"/>
  <c r="I247" i="3"/>
  <c r="I251" i="3"/>
  <c r="I252" i="3"/>
  <c r="I278" i="3" l="1"/>
  <c r="G274" i="3"/>
  <c r="H274" i="3"/>
  <c r="F274" i="3"/>
  <c r="O274" i="3" l="1"/>
  <c r="I274" i="3"/>
  <c r="I41" i="3" l="1"/>
  <c r="J41" i="3"/>
  <c r="K41" i="3"/>
  <c r="I42" i="3"/>
  <c r="J42" i="3"/>
  <c r="K42" i="3"/>
  <c r="I43" i="3"/>
  <c r="J43" i="3"/>
  <c r="K43" i="3"/>
  <c r="I44" i="3"/>
  <c r="J44" i="3"/>
  <c r="K44" i="3"/>
  <c r="I45" i="3"/>
  <c r="J45" i="3"/>
  <c r="K45" i="3"/>
  <c r="I46" i="3"/>
  <c r="J46" i="3"/>
  <c r="K46" i="3"/>
  <c r="I86" i="3"/>
  <c r="J86" i="3"/>
  <c r="K86" i="3"/>
  <c r="L86" i="3"/>
  <c r="I87" i="3"/>
  <c r="J87" i="3"/>
  <c r="K87" i="3"/>
  <c r="L87" i="3"/>
  <c r="I110" i="3"/>
  <c r="K110" i="3"/>
  <c r="L110" i="3"/>
  <c r="I259" i="3"/>
  <c r="I301" i="3"/>
  <c r="H156" i="3" l="1"/>
  <c r="N156" i="3" s="1"/>
  <c r="O156" i="3" l="1"/>
  <c r="K77" i="3"/>
  <c r="K78" i="3"/>
  <c r="K79" i="3"/>
  <c r="K92" i="3"/>
  <c r="K93" i="3"/>
  <c r="K95" i="3"/>
  <c r="K96" i="3"/>
  <c r="K97" i="3"/>
  <c r="K98" i="3"/>
  <c r="I92" i="3"/>
  <c r="I93" i="3"/>
  <c r="I95" i="3"/>
  <c r="I96" i="3"/>
  <c r="I97" i="3"/>
  <c r="I98" i="3"/>
  <c r="K104" i="3"/>
  <c r="K105" i="3"/>
  <c r="K107" i="3"/>
  <c r="I104" i="3"/>
  <c r="I105" i="3"/>
  <c r="I107" i="3"/>
  <c r="L158" i="3"/>
  <c r="L157" i="3"/>
  <c r="L156" i="3"/>
  <c r="L153" i="3"/>
  <c r="L152" i="3"/>
  <c r="L151" i="3"/>
  <c r="L150" i="3"/>
  <c r="L149" i="3"/>
  <c r="L139" i="3"/>
  <c r="L138" i="3"/>
  <c r="L135" i="3"/>
  <c r="K139" i="3"/>
  <c r="K138" i="3"/>
  <c r="K129" i="3"/>
  <c r="K128" i="3"/>
  <c r="K127" i="3"/>
  <c r="K125" i="3"/>
  <c r="K123" i="3"/>
  <c r="K122" i="3"/>
  <c r="K120" i="3"/>
  <c r="L129" i="3"/>
  <c r="L128" i="3"/>
  <c r="L127" i="3"/>
  <c r="L120" i="3"/>
  <c r="L119" i="3"/>
  <c r="L108" i="3"/>
  <c r="L107" i="3"/>
  <c r="L105" i="3"/>
  <c r="L104" i="3"/>
  <c r="L100" i="3"/>
  <c r="L98" i="3"/>
  <c r="I77" i="3"/>
  <c r="I78" i="3"/>
  <c r="I79" i="3"/>
  <c r="L79" i="3"/>
  <c r="L78" i="3"/>
  <c r="L48" i="3"/>
  <c r="L19" i="3"/>
  <c r="L18" i="3"/>
  <c r="L17" i="3"/>
  <c r="L7" i="3"/>
  <c r="I300" i="3"/>
  <c r="I299" i="3"/>
  <c r="I285" i="3"/>
  <c r="I284" i="3"/>
  <c r="I235" i="3"/>
  <c r="I223" i="3"/>
  <c r="I222" i="3"/>
  <c r="I220" i="3"/>
  <c r="I217" i="3"/>
  <c r="I215" i="3"/>
  <c r="I210" i="3"/>
  <c r="I209" i="3"/>
  <c r="I208" i="3"/>
  <c r="I207" i="3"/>
  <c r="I139" i="3"/>
  <c r="I138" i="3"/>
  <c r="I129" i="3"/>
  <c r="I128" i="3"/>
  <c r="I127" i="3"/>
  <c r="I125" i="3"/>
  <c r="I123" i="3"/>
  <c r="I122" i="3"/>
  <c r="I120" i="3"/>
  <c r="I119" i="3"/>
  <c r="K7" i="3"/>
  <c r="I7" i="3"/>
  <c r="O132" i="3" l="1"/>
  <c r="K231" i="3"/>
  <c r="I233" i="3"/>
  <c r="K233" i="3"/>
  <c r="I230" i="3" l="1"/>
  <c r="K230" i="3"/>
  <c r="F298" i="3" l="1"/>
  <c r="E298" i="3"/>
  <c r="F283" i="3"/>
  <c r="G283" i="3"/>
  <c r="H283" i="3"/>
  <c r="N283" i="3" s="1"/>
  <c r="E283" i="3"/>
  <c r="F272" i="3"/>
  <c r="G272" i="3"/>
  <c r="H272" i="3"/>
  <c r="E272" i="3"/>
  <c r="E268" i="3"/>
  <c r="F262" i="3"/>
  <c r="G253" i="3"/>
  <c r="O262" i="3"/>
  <c r="E262" i="3"/>
  <c r="E253" i="3" s="1"/>
  <c r="F250" i="3"/>
  <c r="G250" i="3"/>
  <c r="H250" i="3"/>
  <c r="G237" i="3"/>
  <c r="E237" i="3"/>
  <c r="E230" i="3"/>
  <c r="E218" i="3" s="1"/>
  <c r="F218" i="3"/>
  <c r="G218" i="3"/>
  <c r="F206" i="3"/>
  <c r="F204" i="3" s="1"/>
  <c r="G206" i="3"/>
  <c r="G204" i="3" s="1"/>
  <c r="H206" i="3"/>
  <c r="H204" i="3" s="1"/>
  <c r="E206" i="3"/>
  <c r="E204" i="3" s="1"/>
  <c r="F197" i="3"/>
  <c r="G197" i="3"/>
  <c r="H197" i="3"/>
  <c r="N197" i="3" s="1"/>
  <c r="E197" i="3"/>
  <c r="F189" i="3"/>
  <c r="G189" i="3"/>
  <c r="H189" i="3"/>
  <c r="N189" i="3" s="1"/>
  <c r="E189" i="3"/>
  <c r="F183" i="3"/>
  <c r="G183" i="3"/>
  <c r="H183" i="3"/>
  <c r="N183" i="3" s="1"/>
  <c r="E183" i="3"/>
  <c r="E177" i="3"/>
  <c r="F174" i="3"/>
  <c r="G174" i="3"/>
  <c r="H174" i="3"/>
  <c r="N174" i="3" l="1"/>
  <c r="F253" i="3"/>
  <c r="I262" i="3"/>
  <c r="O268" i="3"/>
  <c r="O250" i="3"/>
  <c r="O183" i="3"/>
  <c r="O206" i="3"/>
  <c r="O272" i="3"/>
  <c r="O283" i="3"/>
  <c r="O298" i="3"/>
  <c r="G171" i="3"/>
  <c r="G304" i="3" s="1"/>
  <c r="O197" i="3"/>
  <c r="O189" i="3"/>
  <c r="I189" i="3"/>
  <c r="O174" i="3"/>
  <c r="H237" i="3"/>
  <c r="I250" i="3"/>
  <c r="F237" i="3"/>
  <c r="I283" i="3"/>
  <c r="I298" i="3"/>
  <c r="I221" i="3"/>
  <c r="I206" i="3"/>
  <c r="I204" i="3" s="1"/>
  <c r="O253" i="3" l="1"/>
  <c r="O204" i="3"/>
  <c r="O237" i="3"/>
  <c r="H148" i="3"/>
  <c r="H121" i="3"/>
  <c r="H126" i="3"/>
  <c r="H106" i="3"/>
  <c r="N106" i="3" s="1"/>
  <c r="H103" i="3"/>
  <c r="N103" i="3" s="1"/>
  <c r="H94" i="3"/>
  <c r="H83" i="3" s="1"/>
  <c r="N83" i="3" s="1"/>
  <c r="H76" i="3"/>
  <c r="N76" i="3" s="1"/>
  <c r="H67" i="3"/>
  <c r="N67" i="3" s="1"/>
  <c r="H49" i="3"/>
  <c r="N121" i="3" l="1"/>
  <c r="H117" i="3"/>
  <c r="N49" i="3"/>
  <c r="O94" i="3"/>
  <c r="N94" i="3"/>
  <c r="O148" i="3"/>
  <c r="N148" i="3"/>
  <c r="O137" i="3"/>
  <c r="N137" i="3"/>
  <c r="O126" i="3"/>
  <c r="N126" i="3"/>
  <c r="O106" i="3"/>
  <c r="O103" i="3"/>
  <c r="H101" i="3"/>
  <c r="N101" i="3" s="1"/>
  <c r="O76" i="3"/>
  <c r="O49" i="3"/>
  <c r="O67" i="3"/>
  <c r="O121" i="3"/>
  <c r="I148" i="3"/>
  <c r="L121" i="3"/>
  <c r="K94" i="3"/>
  <c r="I121" i="3"/>
  <c r="I137" i="3"/>
  <c r="I94" i="3"/>
  <c r="I126" i="3"/>
  <c r="I106" i="3"/>
  <c r="L148" i="3"/>
  <c r="K148" i="3"/>
  <c r="L137" i="3"/>
  <c r="K137" i="3"/>
  <c r="K126" i="3"/>
  <c r="L126" i="3"/>
  <c r="K121" i="3"/>
  <c r="L106" i="3"/>
  <c r="K106" i="3"/>
  <c r="K103" i="3"/>
  <c r="L103" i="3"/>
  <c r="I103" i="3"/>
  <c r="O101" i="3" l="1"/>
  <c r="O117" i="3"/>
  <c r="N117" i="3"/>
  <c r="O83" i="3"/>
  <c r="L101" i="3"/>
  <c r="H16" i="3"/>
  <c r="O16" i="3" s="1"/>
  <c r="H12" i="3"/>
  <c r="O12" i="3" s="1"/>
  <c r="N16" i="3" l="1"/>
  <c r="N12" i="3"/>
  <c r="L16" i="3"/>
  <c r="H177" i="3"/>
  <c r="N177" i="3" l="1"/>
  <c r="O177" i="3"/>
  <c r="I169" i="3"/>
  <c r="K313" i="3" l="1"/>
  <c r="L312" i="3"/>
  <c r="K312" i="3"/>
  <c r="I312" i="3"/>
  <c r="K310" i="3"/>
  <c r="L309" i="3"/>
  <c r="K309" i="3"/>
  <c r="I309" i="3"/>
  <c r="K308" i="3"/>
  <c r="K307" i="3"/>
  <c r="K306" i="3"/>
  <c r="I306" i="3"/>
  <c r="K303" i="3"/>
  <c r="K302" i="3"/>
  <c r="I302" i="3"/>
  <c r="K282" i="3"/>
  <c r="I282" i="3"/>
  <c r="K281" i="3"/>
  <c r="I281" i="3"/>
  <c r="K280" i="3"/>
  <c r="I280" i="3"/>
  <c r="K279" i="3"/>
  <c r="I279" i="3"/>
  <c r="K274" i="3"/>
  <c r="K273" i="3"/>
  <c r="I273" i="3"/>
  <c r="K272" i="3"/>
  <c r="I272" i="3"/>
  <c r="K270" i="3"/>
  <c r="I270" i="3"/>
  <c r="K269" i="3"/>
  <c r="I269" i="3"/>
  <c r="K268" i="3"/>
  <c r="I268" i="3"/>
  <c r="K260" i="3"/>
  <c r="I260" i="3"/>
  <c r="K258" i="3"/>
  <c r="I258" i="3"/>
  <c r="K254" i="3"/>
  <c r="I254" i="3"/>
  <c r="K252" i="3"/>
  <c r="K250" i="3"/>
  <c r="K237" i="3"/>
  <c r="I237" i="3"/>
  <c r="K229" i="3"/>
  <c r="I229" i="3"/>
  <c r="K228" i="3"/>
  <c r="I228" i="3"/>
  <c r="K227" i="3"/>
  <c r="K226" i="3"/>
  <c r="I226" i="3"/>
  <c r="K224" i="3"/>
  <c r="I224" i="3"/>
  <c r="K219" i="3"/>
  <c r="I219" i="3"/>
  <c r="K215" i="3"/>
  <c r="K211" i="3"/>
  <c r="K209" i="3"/>
  <c r="K205" i="3"/>
  <c r="I205" i="3"/>
  <c r="K204" i="3"/>
  <c r="K203" i="3"/>
  <c r="I203" i="3"/>
  <c r="K202" i="3"/>
  <c r="I202" i="3"/>
  <c r="K201" i="3"/>
  <c r="I201" i="3"/>
  <c r="K200" i="3"/>
  <c r="I200" i="3"/>
  <c r="K199" i="3"/>
  <c r="I199" i="3"/>
  <c r="K197" i="3"/>
  <c r="I197" i="3"/>
  <c r="K191" i="3"/>
  <c r="K189" i="3"/>
  <c r="K188" i="3"/>
  <c r="I188" i="3"/>
  <c r="K187" i="3"/>
  <c r="I187" i="3"/>
  <c r="H186" i="3"/>
  <c r="K186" i="3"/>
  <c r="F186" i="3"/>
  <c r="E186" i="3"/>
  <c r="K185" i="3"/>
  <c r="I185" i="3"/>
  <c r="K184" i="3"/>
  <c r="I184" i="3"/>
  <c r="K179" i="3"/>
  <c r="I179" i="3"/>
  <c r="K178" i="3"/>
  <c r="I178" i="3"/>
  <c r="K177" i="3"/>
  <c r="F177" i="3"/>
  <c r="K176" i="3"/>
  <c r="I176" i="3"/>
  <c r="K175" i="3"/>
  <c r="I175" i="3"/>
  <c r="K173" i="3"/>
  <c r="I173" i="3"/>
  <c r="K172" i="3"/>
  <c r="I172" i="3"/>
  <c r="K170" i="3"/>
  <c r="I170" i="3"/>
  <c r="K169" i="3"/>
  <c r="K168" i="3"/>
  <c r="I168" i="3"/>
  <c r="K167" i="3"/>
  <c r="I167" i="3"/>
  <c r="L166" i="3"/>
  <c r="K166" i="3"/>
  <c r="I166" i="3"/>
  <c r="L165" i="3"/>
  <c r="K165" i="3"/>
  <c r="I165" i="3"/>
  <c r="L164" i="3"/>
  <c r="K164" i="3"/>
  <c r="J164" i="3"/>
  <c r="I164" i="3"/>
  <c r="H163" i="3"/>
  <c r="G163" i="3"/>
  <c r="K163" i="3" s="1"/>
  <c r="F163" i="3"/>
  <c r="I163" i="3" s="1"/>
  <c r="E163" i="3"/>
  <c r="L162" i="3"/>
  <c r="K162" i="3"/>
  <c r="I162" i="3"/>
  <c r="L160" i="3"/>
  <c r="K160" i="3"/>
  <c r="I160" i="3"/>
  <c r="L159" i="3"/>
  <c r="K159" i="3"/>
  <c r="J159" i="3"/>
  <c r="I159" i="3"/>
  <c r="K158" i="3"/>
  <c r="J158" i="3"/>
  <c r="I158" i="3"/>
  <c r="K157" i="3"/>
  <c r="J157" i="3"/>
  <c r="I157" i="3"/>
  <c r="K156" i="3"/>
  <c r="J156" i="3"/>
  <c r="I156" i="3"/>
  <c r="K153" i="3"/>
  <c r="J153" i="3"/>
  <c r="I153" i="3"/>
  <c r="K152" i="3"/>
  <c r="J152" i="3"/>
  <c r="I152" i="3"/>
  <c r="K151" i="3"/>
  <c r="J151" i="3"/>
  <c r="I151" i="3"/>
  <c r="K150" i="3"/>
  <c r="J150" i="3"/>
  <c r="I150" i="3"/>
  <c r="K135" i="3"/>
  <c r="I135" i="3"/>
  <c r="L133" i="3"/>
  <c r="I132" i="3"/>
  <c r="L131" i="3"/>
  <c r="K131" i="3"/>
  <c r="J131" i="3"/>
  <c r="I131" i="3"/>
  <c r="L130" i="3"/>
  <c r="K130" i="3"/>
  <c r="J130" i="3"/>
  <c r="L118" i="3"/>
  <c r="K118" i="3"/>
  <c r="J118" i="3"/>
  <c r="I118" i="3"/>
  <c r="L117" i="3"/>
  <c r="K117" i="3"/>
  <c r="J117" i="3"/>
  <c r="I117" i="3"/>
  <c r="L116" i="3"/>
  <c r="K116" i="3"/>
  <c r="J116" i="3"/>
  <c r="I116" i="3"/>
  <c r="L115" i="3"/>
  <c r="K115" i="3"/>
  <c r="J115" i="3"/>
  <c r="I115" i="3"/>
  <c r="K108" i="3"/>
  <c r="I108" i="3"/>
  <c r="L102" i="3"/>
  <c r="K102" i="3"/>
  <c r="I102" i="3"/>
  <c r="I101" i="3"/>
  <c r="K100" i="3"/>
  <c r="J100" i="3"/>
  <c r="I100" i="3"/>
  <c r="J95" i="3"/>
  <c r="L94" i="3"/>
  <c r="J94" i="3"/>
  <c r="L93" i="3"/>
  <c r="J93" i="3"/>
  <c r="L92" i="3"/>
  <c r="J92" i="3"/>
  <c r="L91" i="3"/>
  <c r="K91" i="3"/>
  <c r="J91" i="3"/>
  <c r="I91" i="3"/>
  <c r="L85" i="3"/>
  <c r="K85" i="3"/>
  <c r="J85" i="3"/>
  <c r="I85" i="3"/>
  <c r="L84" i="3"/>
  <c r="K84" i="3"/>
  <c r="I84" i="3"/>
  <c r="I83" i="3"/>
  <c r="L82" i="3"/>
  <c r="K82" i="3"/>
  <c r="J82" i="3"/>
  <c r="I82" i="3"/>
  <c r="L81" i="3"/>
  <c r="K81" i="3"/>
  <c r="J81" i="3"/>
  <c r="I81" i="3"/>
  <c r="L80" i="3"/>
  <c r="K80" i="3"/>
  <c r="J80" i="3"/>
  <c r="I80" i="3"/>
  <c r="L76" i="3"/>
  <c r="K76" i="3"/>
  <c r="J76" i="3"/>
  <c r="I76" i="3"/>
  <c r="L73" i="3"/>
  <c r="K73" i="3"/>
  <c r="J73" i="3"/>
  <c r="I73" i="3"/>
  <c r="L72" i="3"/>
  <c r="K72" i="3"/>
  <c r="J72" i="3"/>
  <c r="I72" i="3"/>
  <c r="L70" i="3"/>
  <c r="K70" i="3"/>
  <c r="J70" i="3"/>
  <c r="I70" i="3"/>
  <c r="L69" i="3"/>
  <c r="K69" i="3"/>
  <c r="J69" i="3"/>
  <c r="I69" i="3"/>
  <c r="L67" i="3"/>
  <c r="K67" i="3"/>
  <c r="J67" i="3"/>
  <c r="I67" i="3"/>
  <c r="I66" i="3"/>
  <c r="L65" i="3"/>
  <c r="K65" i="3"/>
  <c r="J65" i="3"/>
  <c r="I65"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N186" i="3" l="1"/>
  <c r="H171" i="3"/>
  <c r="N171" i="3" s="1"/>
  <c r="H10" i="3"/>
  <c r="H161" i="3" s="1"/>
  <c r="N71" i="3"/>
  <c r="F171" i="3"/>
  <c r="F304" i="3" s="1"/>
  <c r="O163" i="3"/>
  <c r="N163" i="3"/>
  <c r="E171" i="3"/>
  <c r="O71" i="3"/>
  <c r="O56" i="3"/>
  <c r="O186" i="3"/>
  <c r="G161" i="3"/>
  <c r="I71" i="3"/>
  <c r="I52" i="3"/>
  <c r="I60" i="3"/>
  <c r="I56" i="3"/>
  <c r="I227" i="3"/>
  <c r="I218" i="3"/>
  <c r="I177" i="3"/>
  <c r="I20" i="3"/>
  <c r="I16" i="3"/>
  <c r="L71" i="3"/>
  <c r="K71" i="3"/>
  <c r="K49" i="3"/>
  <c r="I12" i="3"/>
  <c r="I253" i="3"/>
  <c r="I183" i="3"/>
  <c r="I174" i="3"/>
  <c r="K132" i="3"/>
  <c r="K101" i="3"/>
  <c r="K83" i="3"/>
  <c r="K66" i="3"/>
  <c r="K60" i="3"/>
  <c r="K56" i="3"/>
  <c r="K52" i="3"/>
  <c r="I28" i="3"/>
  <c r="K28" i="3"/>
  <c r="K20" i="3"/>
  <c r="K16" i="3"/>
  <c r="L60" i="3"/>
  <c r="L52" i="3"/>
  <c r="L28" i="3"/>
  <c r="L12" i="3"/>
  <c r="I186" i="3"/>
  <c r="K12" i="3"/>
  <c r="J20" i="3"/>
  <c r="L20" i="3"/>
  <c r="G305" i="3"/>
  <c r="J12" i="3"/>
  <c r="J16" i="3"/>
  <c r="J49" i="3"/>
  <c r="L49" i="3"/>
  <c r="J56" i="3"/>
  <c r="L56" i="3"/>
  <c r="J66" i="3"/>
  <c r="L66" i="3"/>
  <c r="J83" i="3"/>
  <c r="L83" i="3"/>
  <c r="J101" i="3"/>
  <c r="J132" i="3"/>
  <c r="L132" i="3"/>
  <c r="J163" i="3"/>
  <c r="L163" i="3"/>
  <c r="K171" i="3"/>
  <c r="K174" i="3"/>
  <c r="K183" i="3"/>
  <c r="K218" i="3"/>
  <c r="K253" i="3"/>
  <c r="J52" i="3"/>
  <c r="J60" i="3"/>
  <c r="J71" i="3"/>
  <c r="H304" i="3" l="1"/>
  <c r="N304" i="3" s="1"/>
  <c r="E304" i="3"/>
  <c r="E305" i="3" s="1"/>
  <c r="E314" i="3" s="1"/>
  <c r="N161" i="3"/>
  <c r="N10" i="3"/>
  <c r="O171" i="3"/>
  <c r="O10" i="3"/>
  <c r="K304" i="3"/>
  <c r="F305" i="3"/>
  <c r="I171" i="3"/>
  <c r="K10" i="3"/>
  <c r="J10" i="3"/>
  <c r="L10" i="3"/>
  <c r="I10" i="3"/>
  <c r="E313" i="3" l="1"/>
  <c r="O161" i="3"/>
  <c r="O304" i="3"/>
  <c r="L161" i="3"/>
  <c r="K161" i="3"/>
  <c r="J161" i="3"/>
  <c r="I304" i="3"/>
  <c r="F313" i="3"/>
  <c r="H313" i="3"/>
  <c r="I161" i="3"/>
  <c r="F314" i="3"/>
  <c r="H305" i="3"/>
  <c r="N305" i="3" s="1"/>
  <c r="O313" i="3" l="1"/>
  <c r="N313" i="3"/>
  <c r="O305" i="3"/>
  <c r="H314" i="3"/>
  <c r="I313" i="3"/>
  <c r="I305" i="3"/>
  <c r="O314" i="3" l="1"/>
  <c r="N314" i="3"/>
  <c r="I314" i="3"/>
</calcChain>
</file>

<file path=xl/sharedStrings.xml><?xml version="1.0" encoding="utf-8"?>
<sst xmlns="http://schemas.openxmlformats.org/spreadsheetml/2006/main" count="708" uniqueCount="459">
  <si>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</si>
  <si>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</si>
  <si>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</si>
  <si>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</si>
  <si>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</si>
  <si>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</si>
  <si>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</si>
  <si>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</si>
  <si>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</si>
  <si>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</si>
  <si>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</si>
  <si>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</si>
  <si>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</si>
  <si>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</si>
  <si>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</si>
  <si>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</si>
  <si>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</si>
  <si>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</si>
  <si>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</si>
  <si>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</si>
  <si>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</si>
  <si>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</si>
  <si>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</si>
  <si>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</si>
  <si>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</si>
  <si>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</si>
  <si>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</si>
  <si>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</si>
  <si>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</si>
  <si>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</si>
  <si>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</si>
  <si>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</si>
  <si>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</si>
  <si>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</si>
  <si>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</si>
  <si>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</si>
  <si>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</si>
  <si>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</si>
  <si>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</si>
  <si>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</si>
  <si>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</si>
  <si>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</si>
  <si>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</si>
  <si>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</si>
  <si>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</si>
  <si>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</si>
  <si>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</si>
  <si>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</si>
  <si>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</si>
  <si>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</si>
  <si>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</si>
  <si>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</si>
  <si>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</si>
  <si>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</si>
  <si>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</si>
  <si>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</si>
  <si>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</si>
  <si>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</si>
  <si>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</si>
  <si>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</si>
  <si>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</si>
  <si>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</si>
  <si>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</si>
  <si>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</si>
  <si>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</si>
  <si>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</si>
  <si>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</si>
  <si>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</si>
  <si>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</si>
  <si>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</si>
  <si>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</si>
  <si>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</si>
  <si>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</si>
  <si>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</si>
  <si>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</si>
  <si>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</si>
  <si>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</si>
  <si>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</si>
  <si>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</si>
  <si>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</si>
  <si>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</si>
  <si>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</si>
  <si>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</si>
  <si>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</si>
  <si>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</si>
  <si>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</si>
  <si>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</si>
  <si>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</si>
  <si>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</si>
  <si>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</si>
  <si>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</si>
  <si>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</si>
  <si>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</si>
  <si>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</si>
  <si>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</si>
  <si>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</si>
  <si>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</si>
  <si>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</si>
  <si>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</si>
  <si>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</si>
  <si>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</si>
  <si>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</si>
  <si>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</si>
  <si>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</si>
  <si>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</si>
  <si>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</si>
  <si>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</si>
  <si>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</si>
  <si>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</si>
  <si>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</si>
  <si>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</si>
  <si>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</si>
  <si>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</si>
  <si>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</si>
  <si>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</si>
  <si>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</si>
  <si>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</si>
  <si>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</si>
  <si>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</si>
  <si>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</si>
  <si>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</si>
  <si>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</si>
  <si>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</si>
  <si>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</si>
  <si>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</si>
  <si>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</si>
  <si>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</si>
  <si>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</si>
  <si>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</si>
  <si>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</si>
  <si>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</si>
  <si>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</si>
  <si>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</si>
  <si>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</si>
  <si>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</si>
  <si>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</si>
  <si>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</si>
  <si>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</si>
  <si>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</si>
  <si>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</si>
  <si>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</si>
  <si>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</si>
  <si>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</si>
  <si>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</si>
  <si>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</si>
  <si>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</si>
  <si>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</si>
  <si>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</si>
  <si>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</si>
  <si>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</si>
  <si>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</si>
  <si>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</si>
  <si>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</si>
  <si>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</si>
  <si>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</si>
  <si>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</si>
  <si>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</si>
  <si>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</si>
  <si>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</si>
  <si>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</si>
  <si>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</si>
  <si>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</si>
  <si>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</si>
  <si>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</si>
  <si>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</si>
  <si>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</si>
  <si>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</si>
  <si>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</si>
  <si>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</si>
  <si>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</si>
  <si>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</si>
  <si>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</si>
  <si>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</si>
  <si>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</si>
  <si>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</si>
  <si>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</si>
  <si>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</si>
  <si>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</si>
  <si>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</si>
  <si>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</si>
  <si>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</si>
  <si>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</si>
  <si>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</si>
  <si>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</si>
  <si>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</si>
  <si>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</si>
  <si>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</si>
  <si>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</si>
  <si>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</si>
  <si>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</si>
  <si>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</si>
  <si>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</si>
  <si>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</si>
  <si>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</si>
  <si>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</si>
  <si>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</si>
  <si>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</si>
  <si>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</si>
  <si>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</si>
  <si>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</si>
  <si>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</si>
  <si>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</si>
  <si>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</si>
  <si>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</si>
  <si>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</si>
  <si>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</si>
  <si>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</si>
  <si>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</si>
  <si>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</si>
  <si>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</si>
  <si>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</si>
  <si>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</si>
  <si>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</si>
  <si>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</si>
  <si>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</si>
  <si>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</si>
  <si>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</si>
  <si>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</si>
  <si>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</si>
  <si>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</si>
  <si>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</si>
  <si>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</si>
  <si>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</si>
  <si>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</si>
  <si>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</si>
  <si>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</si>
  <si>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</si>
  <si>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</si>
  <si>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</si>
  <si>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</si>
  <si>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</si>
  <si>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</si>
  <si>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</si>
  <si>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</si>
  <si>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</si>
  <si>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</si>
  <si>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</si>
  <si>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</si>
  <si>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</si>
  <si>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</si>
  <si>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</si>
  <si>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</si>
  <si>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</si>
  <si>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</si>
  <si>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</si>
  <si>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</si>
  <si>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</si>
  <si>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</si>
  <si>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</si>
  <si>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</si>
  <si>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</si>
  <si>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</si>
  <si>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</si>
  <si>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</si>
  <si>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</si>
  <si>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</si>
  <si>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</si>
  <si>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</si>
  <si>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</si>
  <si>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</si>
  <si>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</si>
  <si>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</si>
  <si>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</si>
  <si>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</si>
  <si>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</si>
  <si>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</si>
  <si>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</si>
  <si>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</si>
  <si>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</si>
  <si>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</si>
  <si>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</si>
  <si>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</si>
  <si>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</si>
  <si>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</si>
  <si>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</si>
  <si>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</si>
  <si>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</si>
  <si>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</si>
  <si>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</si>
  <si>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</si>
  <si>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</si>
  <si>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</si>
  <si>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</si>
  <si>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</si>
  <si>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</si>
  <si>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</si>
  <si>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</si>
  <si>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</si>
  <si>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</si>
  <si>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</si>
  <si>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</si>
  <si>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</si>
  <si>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</si>
  <si>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</si>
  <si>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</si>
  <si>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</si>
  <si>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</si>
  <si>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</si>
  <si>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</si>
  <si>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</si>
  <si>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</si>
  <si>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</si>
  <si>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</si>
  <si>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</si>
  <si>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</si>
  <si>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</si>
  <si>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</si>
  <si>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</si>
  <si>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</si>
  <si>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</si>
  <si>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</si>
  <si>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</si>
  <si>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</si>
  <si>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</si>
  <si>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</si>
  <si>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</si>
  <si>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</si>
  <si>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</si>
  <si>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</si>
  <si>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</si>
  <si>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</si>
  <si>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</si>
  <si>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</si>
  <si>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</si>
  <si>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</si>
  <si>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</si>
  <si>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</si>
  <si>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</si>
  <si>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</si>
  <si>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</si>
  <si>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</si>
  <si>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</si>
  <si>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</si>
  <si>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</si>
  <si>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</si>
  <si>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</si>
  <si>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</si>
  <si>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</si>
  <si>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</si>
  <si>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</si>
  <si>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</si>
  <si>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</si>
  <si>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</si>
  <si>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</si>
  <si>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</si>
  <si>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</si>
  <si>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</si>
  <si>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</si>
  <si>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</si>
  <si>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</si>
  <si>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</si>
  <si>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</si>
  <si>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</si>
  <si>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</si>
  <si>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</si>
  <si>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</si>
  <si>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</si>
  <si>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</si>
  <si>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</si>
  <si>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</si>
  <si>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</si>
  <si>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</si>
  <si>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</si>
  <si>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</si>
  <si>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</si>
  <si>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</si>
  <si>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</si>
  <si>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</si>
  <si>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</si>
  <si>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</si>
  <si>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</si>
  <si>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</si>
  <si>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</si>
  <si>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</si>
  <si>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</si>
  <si>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</si>
  <si>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</si>
  <si>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</si>
  <si>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</si>
  <si>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</si>
  <si>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</si>
  <si>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</si>
  <si>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</si>
  <si>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</si>
  <si>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</si>
  <si>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</si>
  <si>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</si>
  <si>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</si>
  <si>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</si>
  <si>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</si>
  <si>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</si>
  <si>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</si>
  <si>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</si>
  <si>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</si>
  <si>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</si>
  <si>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</si>
  <si>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</si>
  <si>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</si>
  <si>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</si>
  <si>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</si>
  <si>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</si>
  <si>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</si>
  <si>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</si>
  <si>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</si>
  <si>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</si>
  <si>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</si>
  <si>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</si>
  <si>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</si>
  <si>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</si>
  <si>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</si>
  <si>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</si>
  <si>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</si>
  <si>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</si>
  <si>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</si>
  <si>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</si>
  <si>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</si>
  <si>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Реалізація державної політики у молодіжній сфері та сфері з утвердження української національної та громадянської ідентичності</t>
  </si>
  <si>
    <t xml:space="preserve">Захист населення і територій від надзвичайних ситуацій </t>
  </si>
  <si>
    <t>Директор департаменту фінансів                                                                                                                                   Антоніна ЛЕСЬ</t>
  </si>
  <si>
    <t>9150</t>
  </si>
  <si>
    <t>Інші дотації з місцевого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</si>
  <si>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</si>
  <si>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</si>
  <si>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</si>
  <si>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більше в 8,1 рази</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</si>
  <si>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</si>
  <si>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</si>
  <si>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</si>
  <si>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більше в 7,2 рази</t>
  </si>
  <si>
    <t>більше в 7,8 рази</t>
  </si>
  <si>
    <t>більше в 2,2 рази</t>
  </si>
  <si>
    <t>більше в 4,4 рази</t>
  </si>
  <si>
    <t>3134</t>
  </si>
  <si>
    <t>Здійснення заходів та реалізація проектів на виконання програм у сфері утвердження української національної та громадянської ідентичності</t>
  </si>
  <si>
    <t>Медіа (Засоби масової інформації)</t>
  </si>
  <si>
    <t>6091</t>
  </si>
  <si>
    <t>8420</t>
  </si>
  <si>
    <t>Інші заходи у сфері медіа (засобів масової інформації)</t>
  </si>
  <si>
    <t xml:space="preserve">Інформація 
про виконання бюджету Вінницької міської територіальної громади по видатках за січень-лютий 2025 року </t>
  </si>
  <si>
    <t>на 2 місяці</t>
  </si>
  <si>
    <t xml:space="preserve"> на 2 місяці</t>
  </si>
  <si>
    <t>Відхилення від уточненого плану на 2 місяці</t>
  </si>
  <si>
    <t xml:space="preserve">% виконання  2 місяці 2025р. до 2 місяці 2024р. </t>
  </si>
  <si>
    <t xml:space="preserve">Відхилення 2 місяці 2025р. до 2 місяці 2024р. </t>
  </si>
  <si>
    <r>
      <t xml:space="preserve">Фактичне виконання за 2 місяці 2024р.
 </t>
    </r>
    <r>
      <rPr>
        <i/>
        <sz val="9"/>
        <rFont val="Times New Roman Cyr"/>
        <charset val="204"/>
      </rPr>
      <t>(в умовах 2025р.)</t>
    </r>
  </si>
  <si>
    <t>Регіональний розвиток та інші інвестиційні проекти</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</si>
  <si>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</si>
  <si>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</si>
  <si>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Оброблення (відновлення, у тому числі сортування, та видалення) відходів</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</si>
  <si>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</si>
  <si>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Надання комплексу послуг особам/сім’ям у сфері соціального захисту та соціального забезпечення іншими надавачами соціальних послуг</t>
  </si>
  <si>
    <t>більше в 3,4 рази</t>
  </si>
  <si>
    <t>більше в 2,8 рази</t>
  </si>
  <si>
    <t>більше в 4,1 рази</t>
  </si>
  <si>
    <t>більше в 34,2 рази</t>
  </si>
  <si>
    <t>більше в 14,8 рази</t>
  </si>
  <si>
    <t>більше в 5,6 рази</t>
  </si>
  <si>
    <t>більше в 4,2 рази</t>
  </si>
  <si>
    <t>більше в 3,0 рази</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</si>
</sst>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
    <numFmt numFmtId="166" formatCode="#,##0.000"/>
    <numFmt numFmtId="167" formatCode="#,##0.00000"/>
    <numFmt numFmtId="168" formatCode="0.00000"/>
    <numFmt numFmtId="169" formatCode="\+#,##0.000_ ;\-#,##0.000\ "/>
  </numFmts>
  <fonts count="31"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8"/>
      <name val="Times New Roman CYR"/>
      <charset val="204"/>
    </font>
    <font>
      <sz val="11"/>
      <name val="Times New Roman Cyr"/>
      <charset val="204"/>
    </font>
    <font>
      <i/>
      <sz val="11"/>
      <name val="Times New Roman Cyr"/>
      <charset val="204"/>
    </font>
    <font>
      <b/>
      <sz val="12"/>
      <name val="Times New Roman Cyr"/>
      <charset val="204"/>
    </font>
    <font>
      <sz val="12"/>
      <name val="Times New Roman Cyr"/>
      <charset val="204"/>
    </font>
    <font>
      <i/>
      <sz val="12"/>
      <name val="Times New Roman Cyr"/>
      <charset val="204"/>
    </font>
    <font>
      <b/>
      <i/>
      <sz val="14"/>
      <name val="Times New Roman Cyr"/>
      <charset val="204"/>
    </font>
    <font>
      <sz val="11"/>
      <name val="Times New Roman CYR"/>
      <family val="1"/>
      <charset val="204"/>
    </font>
    <font>
      <b/>
      <sz val="18"/>
      <name val="Times New Roman Cyr"/>
      <family val="1"/>
      <charset val="204"/>
    </font>
    <font>
      <sz val="8"/>
      <color theme="0"/>
      <name val="Times New Roman CYR"/>
      <charset val="204"/>
    </font>
    <font>
      <b/>
      <sz val="8"/>
      <color theme="0"/>
      <name val="Times New Roman CYR"/>
      <charset val="204"/>
    </font>
    <font>
      <i/>
      <sz val="9"/>
      <name val="Times New Roman Cyr"/>
      <charset val="204"/>
    </font>
    <font>
      <b/>
      <sz val="8"/>
      <color theme="1"/>
      <name val="Times New Roman CYR"/>
      <charset val="204"/>
    </font>
    <font>
      <sz val="8"/>
      <color theme="1"/>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8" fillId="0" borderId="0"/>
    <xf numFmtId="0" fontId="5" fillId="0" borderId="0"/>
  </cellStyleXfs>
  <cellXfs count="111">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shrinkToFit="1"/>
    </xf>
    <xf numFmtId="166" fontId="11" fillId="0" borderId="1" xfId="0" applyNumberFormat="1" applyFont="1" applyFill="1" applyBorder="1" applyAlignment="1">
      <alignment horizontal="center" vertical="center" shrinkToFit="1"/>
    </xf>
    <xf numFmtId="166" fontId="10"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shrinkToFit="1"/>
    </xf>
    <xf numFmtId="165" fontId="11"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shrinkToFit="1"/>
    </xf>
    <xf numFmtId="167" fontId="11" fillId="0" borderId="1" xfId="0" applyNumberFormat="1" applyFont="1" applyFill="1" applyBorder="1" applyAlignment="1">
      <alignment horizontal="center" vertical="center" shrinkToFit="1"/>
    </xf>
    <xf numFmtId="168" fontId="10" fillId="0" borderId="1" xfId="0" applyNumberFormat="1" applyFont="1" applyFill="1" applyBorder="1" applyAlignment="1">
      <alignment horizontal="center" vertical="center" shrinkToFit="1"/>
    </xf>
    <xf numFmtId="168" fontId="11" fillId="0" borderId="1" xfId="0" applyNumberFormat="1" applyFont="1" applyFill="1" applyBorder="1" applyAlignment="1">
      <alignment horizontal="center" vertical="center" shrinkToFit="1"/>
    </xf>
    <xf numFmtId="165" fontId="12"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0" fillId="0" borderId="0" xfId="0" applyNumberFormat="1" applyFont="1" applyFill="1" applyBorder="1" applyAlignment="1">
      <alignment horizontal="center" vertical="center" shrinkToFit="1"/>
    </xf>
    <xf numFmtId="167"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center"/>
    </xf>
    <xf numFmtId="166"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shrinkToFit="1"/>
    </xf>
    <xf numFmtId="164" fontId="16"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shrinkToFit="1"/>
    </xf>
    <xf numFmtId="169" fontId="6" fillId="0" borderId="5" xfId="2" applyNumberFormat="1" applyFont="1" applyFill="1" applyBorder="1" applyAlignment="1" applyProtection="1">
      <alignment horizontal="center" vertical="center" shrinkToFit="1"/>
      <protection locked="0"/>
    </xf>
    <xf numFmtId="169" fontId="5" fillId="0" borderId="5" xfId="2" applyNumberFormat="1" applyFont="1" applyFill="1" applyBorder="1" applyAlignment="1" applyProtection="1">
      <alignment horizontal="center" vertical="center" shrinkToFit="1"/>
      <protection locked="0"/>
    </xf>
    <xf numFmtId="164" fontId="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center" vertical="center" wrapText="1" shrinkToFit="1"/>
    </xf>
    <xf numFmtId="164" fontId="13" fillId="0" borderId="1" xfId="0" applyNumberFormat="1" applyFont="1" applyFill="1" applyBorder="1" applyAlignment="1">
      <alignment horizontal="center" vertical="center" wrapText="1" shrinkToFit="1"/>
    </xf>
    <xf numFmtId="164" fontId="14"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9" fontId="11" fillId="0" borderId="5" xfId="2" applyNumberFormat="1" applyFont="1" applyFill="1" applyBorder="1" applyAlignment="1" applyProtection="1">
      <alignment horizontal="center" vertical="center" shrinkToFit="1"/>
      <protection locked="0"/>
    </xf>
    <xf numFmtId="49" fontId="18"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xf>
    <xf numFmtId="49" fontId="18" fillId="0" borderId="1" xfId="0" applyNumberFormat="1" applyFont="1" applyFill="1" applyBorder="1" applyAlignment="1">
      <alignment vertical="top"/>
    </xf>
    <xf numFmtId="49" fontId="18" fillId="0" borderId="3" xfId="0" applyNumberFormat="1" applyFont="1" applyFill="1" applyBorder="1" applyAlignment="1">
      <alignment horizontal="center" vertical="center"/>
    </xf>
    <xf numFmtId="0" fontId="18" fillId="0" borderId="1" xfId="0" applyFont="1" applyFill="1" applyBorder="1"/>
    <xf numFmtId="49" fontId="9" fillId="0" borderId="1" xfId="1" applyNumberFormat="1" applyFont="1" applyFill="1" applyBorder="1" applyAlignment="1">
      <alignment horizontal="center" vertical="center" shrinkToFit="1"/>
    </xf>
    <xf numFmtId="49" fontId="18" fillId="0" borderId="4" xfId="0" applyNumberFormat="1" applyFont="1" applyFill="1" applyBorder="1" applyAlignment="1">
      <alignment horizontal="center" vertical="center"/>
    </xf>
    <xf numFmtId="164" fontId="20" fillId="0" borderId="1" xfId="0" applyNumberFormat="1" applyFont="1" applyFill="1" applyBorder="1" applyAlignment="1">
      <alignment vertical="center" wrapText="1"/>
    </xf>
    <xf numFmtId="164" fontId="21" fillId="0" borderId="1" xfId="0" applyNumberFormat="1" applyFont="1" applyFill="1" applyBorder="1" applyAlignment="1">
      <alignment vertical="center" wrapText="1"/>
    </xf>
    <xf numFmtId="164" fontId="22" fillId="0" borderId="1" xfId="0" applyNumberFormat="1" applyFont="1" applyFill="1" applyBorder="1" applyAlignment="1">
      <alignment vertical="center" wrapText="1"/>
    </xf>
    <xf numFmtId="164" fontId="22" fillId="0" borderId="1" xfId="0" applyNumberFormat="1" applyFont="1" applyFill="1" applyBorder="1" applyAlignment="1">
      <alignment horizontal="justify" vertical="center" wrapText="1"/>
    </xf>
    <xf numFmtId="164" fontId="21" fillId="0" borderId="1" xfId="0" applyNumberFormat="1" applyFont="1" applyFill="1" applyBorder="1" applyAlignment="1">
      <alignment horizontal="justify" vertical="center" wrapText="1"/>
    </xf>
    <xf numFmtId="164" fontId="21" fillId="0" borderId="1" xfId="0" applyNumberFormat="1" applyFont="1" applyFill="1" applyBorder="1" applyAlignment="1">
      <alignment horizontal="justify" vertical="top" wrapText="1"/>
    </xf>
    <xf numFmtId="49" fontId="20"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right" vertical="center" wrapText="1"/>
    </xf>
    <xf numFmtId="164" fontId="20" fillId="0" borderId="1" xfId="0" applyNumberFormat="1" applyFont="1" applyFill="1" applyBorder="1" applyAlignment="1">
      <alignment horizontal="left" vertical="center" wrapText="1"/>
    </xf>
    <xf numFmtId="164" fontId="21" fillId="0" borderId="3" xfId="0" applyNumberFormat="1" applyFont="1" applyFill="1" applyBorder="1" applyAlignment="1">
      <alignment horizontal="justify" vertical="center" wrapText="1"/>
    </xf>
    <xf numFmtId="164" fontId="22" fillId="0" borderId="1" xfId="0" applyNumberFormat="1" applyFont="1" applyFill="1" applyBorder="1" applyAlignment="1">
      <alignment horizontal="left" vertical="top" wrapText="1"/>
    </xf>
    <xf numFmtId="49" fontId="21" fillId="0" borderId="1" xfId="0" applyNumberFormat="1" applyFont="1" applyFill="1" applyBorder="1" applyAlignment="1">
      <alignment vertical="center" wrapText="1"/>
    </xf>
    <xf numFmtId="0" fontId="21" fillId="0" borderId="1" xfId="0" applyFont="1" applyFill="1" applyBorder="1" applyAlignment="1">
      <alignment horizontal="left" vertical="center"/>
    </xf>
    <xf numFmtId="164" fontId="23" fillId="0" borderId="1" xfId="0" applyNumberFormat="1" applyFont="1" applyFill="1" applyBorder="1" applyAlignment="1">
      <alignment horizontal="center" vertical="center" wrapText="1"/>
    </xf>
    <xf numFmtId="0" fontId="24" fillId="0" borderId="0" xfId="0" applyFont="1" applyFill="1" applyAlignment="1">
      <alignment horizontal="right"/>
    </xf>
    <xf numFmtId="167" fontId="10"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wrapText="1" shrinkToFit="1"/>
    </xf>
    <xf numFmtId="164" fontId="19" fillId="0" borderId="1" xfId="0" applyNumberFormat="1" applyFont="1" applyFill="1" applyBorder="1" applyAlignment="1">
      <alignment horizontal="justify" vertical="center" wrapText="1"/>
    </xf>
    <xf numFmtId="165" fontId="5" fillId="0" borderId="1" xfId="0" applyNumberFormat="1" applyFont="1" applyFill="1" applyBorder="1" applyAlignment="1">
      <alignment horizontal="center" vertical="center" shrinkToFit="1"/>
    </xf>
    <xf numFmtId="165" fontId="1" fillId="0" borderId="0" xfId="0" applyNumberFormat="1" applyFont="1" applyFill="1" applyAlignment="1">
      <alignment horizontal="left"/>
    </xf>
    <xf numFmtId="164" fontId="26"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166" fontId="6"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25"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left" wrapText="1"/>
    </xf>
    <xf numFmtId="164" fontId="16" fillId="0" borderId="1" xfId="0" applyNumberFormat="1" applyFont="1" applyFill="1" applyBorder="1" applyAlignment="1">
      <alignment horizontal="center" vertical="center" wrapText="1" shrinkToFit="1"/>
    </xf>
    <xf numFmtId="164" fontId="29" fillId="0" borderId="1" xfId="0" applyNumberFormat="1" applyFont="1" applyFill="1" applyBorder="1" applyAlignment="1">
      <alignment horizontal="center" vertical="center" wrapText="1" shrinkToFit="1"/>
    </xf>
    <xf numFmtId="164" fontId="30"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9"/>
  <sheetViews>
    <sheetView showZeros="0" tabSelected="1" view="pageBreakPreview" zoomScale="90" zoomScaleNormal="89" zoomScaleSheetLayoutView="90" workbookViewId="0">
      <pane xSplit="4" ySplit="4" topLeftCell="E168" activePane="bottomRight" state="frozen"/>
      <selection pane="topRight" activeCell="C1" sqref="C1"/>
      <selection pane="bottomLeft" activeCell="A5" sqref="A5"/>
      <selection pane="bottomRight" sqref="A1:XFD1048576"/>
    </sheetView>
  </sheetViews>
  <sheetFormatPr defaultColWidth="9.140625" defaultRowHeight="12.75" x14ac:dyDescent="0.2"/>
  <cols>
    <col min="1" max="1" width="6.5703125" style="3" hidden="1" customWidth="1"/>
    <col min="2" max="2" width="6.5703125" style="3" customWidth="1"/>
    <col min="3" max="3" width="6.28515625" style="3" hidden="1" customWidth="1"/>
    <col min="4" max="4" width="66.85546875" style="4" customWidth="1"/>
    <col min="5" max="5" width="12.28515625" style="2" customWidth="1"/>
    <col min="6" max="6" width="14" style="2" customWidth="1"/>
    <col min="7" max="7" width="14.28515625" style="2" customWidth="1"/>
    <col min="8" max="8" width="12.7109375" style="2" customWidth="1"/>
    <col min="9" max="9" width="8.5703125" style="2" customWidth="1"/>
    <col min="10" max="10" width="0.85546875" style="2" hidden="1" customWidth="1"/>
    <col min="11" max="11" width="6.5703125" style="2" customWidth="1"/>
    <col min="12" max="12" width="10.7109375" style="2" customWidth="1"/>
    <col min="13" max="13" width="11.5703125" style="2" customWidth="1"/>
    <col min="14" max="14" width="9.42578125" style="2" customWidth="1"/>
    <col min="15" max="15" width="11.7109375" style="2" customWidth="1"/>
    <col min="16" max="16" width="13.42578125" style="61" customWidth="1"/>
    <col min="17" max="16384" width="9.140625" style="2"/>
  </cols>
  <sheetData>
    <row r="1" spans="1:15" ht="45" customHeight="1" x14ac:dyDescent="0.2">
      <c r="A1" s="99" t="s">
        <v>438</v>
      </c>
      <c r="B1" s="99"/>
      <c r="C1" s="99"/>
      <c r="D1" s="99"/>
      <c r="E1" s="99"/>
      <c r="F1" s="99"/>
      <c r="G1" s="99"/>
      <c r="H1" s="99"/>
      <c r="I1" s="99"/>
      <c r="J1" s="99"/>
      <c r="K1" s="99"/>
      <c r="L1" s="99"/>
      <c r="M1" s="99"/>
      <c r="N1" s="99"/>
      <c r="O1" s="99"/>
    </row>
    <row r="2" spans="1:15" ht="23.25" customHeight="1" x14ac:dyDescent="0.25">
      <c r="O2" s="87" t="s">
        <v>17</v>
      </c>
    </row>
    <row r="3" spans="1:15" ht="23.25" customHeight="1" x14ac:dyDescent="0.2">
      <c r="A3" s="103" t="s">
        <v>119</v>
      </c>
      <c r="B3" s="104" t="s">
        <v>118</v>
      </c>
      <c r="C3" s="98"/>
      <c r="D3" s="105"/>
      <c r="E3" s="100" t="s">
        <v>28</v>
      </c>
      <c r="F3" s="100" t="s">
        <v>18</v>
      </c>
      <c r="G3" s="100"/>
      <c r="H3" s="100" t="s">
        <v>79</v>
      </c>
      <c r="I3" s="100" t="s">
        <v>0</v>
      </c>
      <c r="J3" s="100"/>
      <c r="K3" s="100"/>
      <c r="L3" s="100" t="s">
        <v>441</v>
      </c>
      <c r="M3" s="100" t="s">
        <v>444</v>
      </c>
      <c r="N3" s="100" t="s">
        <v>442</v>
      </c>
      <c r="O3" s="100" t="s">
        <v>443</v>
      </c>
    </row>
    <row r="4" spans="1:15" ht="48" customHeight="1" x14ac:dyDescent="0.2">
      <c r="A4" s="103"/>
      <c r="B4" s="104"/>
      <c r="C4" s="98"/>
      <c r="D4" s="105"/>
      <c r="E4" s="100"/>
      <c r="F4" s="97" t="s">
        <v>105</v>
      </c>
      <c r="G4" s="97" t="s">
        <v>439</v>
      </c>
      <c r="H4" s="101"/>
      <c r="I4" s="97" t="s">
        <v>94</v>
      </c>
      <c r="J4" s="97"/>
      <c r="K4" s="97" t="s">
        <v>440</v>
      </c>
      <c r="L4" s="101"/>
      <c r="M4" s="101"/>
      <c r="N4" s="101"/>
      <c r="O4" s="101"/>
    </row>
    <row r="5" spans="1:15" ht="20.25" customHeight="1" x14ac:dyDescent="0.2">
      <c r="A5" s="98"/>
      <c r="B5" s="98"/>
      <c r="C5" s="98"/>
      <c r="D5" s="5" t="s">
        <v>55</v>
      </c>
      <c r="E5" s="8"/>
      <c r="F5" s="8"/>
      <c r="G5" s="8"/>
      <c r="H5" s="8"/>
      <c r="I5" s="9">
        <f t="shared" ref="I5:I20" si="0">IF(F5&gt;0,H5/F5*100,0)</f>
        <v>0</v>
      </c>
      <c r="J5" s="9"/>
      <c r="K5" s="10">
        <f t="shared" ref="K5:K20" si="1">IF(G5&gt;0,H5/G5*100,0)</f>
        <v>0</v>
      </c>
      <c r="L5" s="1">
        <f>H5-F5</f>
        <v>0</v>
      </c>
      <c r="M5" s="28"/>
      <c r="N5" s="28"/>
      <c r="O5" s="28"/>
    </row>
    <row r="6" spans="1:15" ht="6" hidden="1" customHeight="1" x14ac:dyDescent="0.2">
      <c r="A6" s="98"/>
      <c r="B6" s="98"/>
      <c r="C6" s="98"/>
      <c r="D6" s="6"/>
      <c r="E6" s="38"/>
      <c r="F6" s="8"/>
      <c r="G6" s="8"/>
      <c r="H6" s="8"/>
      <c r="I6" s="9">
        <f t="shared" si="0"/>
        <v>0</v>
      </c>
      <c r="J6" s="9"/>
      <c r="K6" s="10">
        <f t="shared" si="1"/>
        <v>0</v>
      </c>
      <c r="L6" s="1">
        <f>H6-F6</f>
        <v>0</v>
      </c>
      <c r="M6" s="28"/>
      <c r="N6" s="28"/>
      <c r="O6" s="28"/>
    </row>
    <row r="7" spans="1:15" ht="23.25" customHeight="1" x14ac:dyDescent="0.2">
      <c r="A7" s="20" t="s">
        <v>57</v>
      </c>
      <c r="B7" s="21" t="s">
        <v>203</v>
      </c>
      <c r="C7" s="21"/>
      <c r="D7" s="72" t="s">
        <v>54</v>
      </c>
      <c r="E7" s="96">
        <v>658094.46</v>
      </c>
      <c r="F7" s="96">
        <v>657903.46</v>
      </c>
      <c r="G7" s="96">
        <v>87456.98</v>
      </c>
      <c r="H7" s="25">
        <v>87321.350999999995</v>
      </c>
      <c r="I7" s="26">
        <f>IF(F7&gt;0,H7/F7*100,0)</f>
        <v>13.272669367022329</v>
      </c>
      <c r="J7" s="26">
        <f>H7/G7*100</f>
        <v>99.844919181979535</v>
      </c>
      <c r="K7" s="27">
        <f>IF(G7&gt;0,H7/G7*100,0)</f>
        <v>99.844919181979535</v>
      </c>
      <c r="L7" s="25">
        <f>H7-G7</f>
        <v>-135.62900000000081</v>
      </c>
      <c r="M7" s="25">
        <v>68785.83</v>
      </c>
      <c r="N7" s="27">
        <f>H7/M7*100</f>
        <v>126.94671417063658</v>
      </c>
      <c r="O7" s="53">
        <f>H7-M7</f>
        <v>18535.520999999993</v>
      </c>
    </row>
    <row r="8" spans="1:15" ht="23.25" customHeight="1" x14ac:dyDescent="0.2">
      <c r="A8" s="20" t="s">
        <v>58</v>
      </c>
      <c r="B8" s="21" t="s">
        <v>120</v>
      </c>
      <c r="C8" s="21"/>
      <c r="D8" s="72" t="s">
        <v>53</v>
      </c>
      <c r="E8" s="25">
        <v>2175900.057</v>
      </c>
      <c r="F8" s="88">
        <v>2219212.8260300001</v>
      </c>
      <c r="G8" s="88">
        <v>404002.20603</v>
      </c>
      <c r="H8" s="25">
        <v>400802.55699999997</v>
      </c>
      <c r="I8" s="26">
        <f t="shared" si="0"/>
        <v>18.060573204103399</v>
      </c>
      <c r="J8" s="26">
        <f>H8/G8*100</f>
        <v>99.208011990468577</v>
      </c>
      <c r="K8" s="27">
        <f t="shared" si="1"/>
        <v>99.208011990468577</v>
      </c>
      <c r="L8" s="25">
        <f t="shared" ref="L8:L20" si="2">H8-G8</f>
        <v>-3199.6490300000296</v>
      </c>
      <c r="M8" s="25">
        <v>354182.973</v>
      </c>
      <c r="N8" s="27">
        <f t="shared" ref="N8:N73" si="3">H8/M8*100</f>
        <v>113.162570635489</v>
      </c>
      <c r="O8" s="53">
        <f>H8-M8</f>
        <v>46619.583999999973</v>
      </c>
    </row>
    <row r="9" spans="1:15" ht="21" customHeight="1" x14ac:dyDescent="0.2">
      <c r="A9" s="20" t="s">
        <v>59</v>
      </c>
      <c r="B9" s="21" t="s">
        <v>121</v>
      </c>
      <c r="C9" s="21"/>
      <c r="D9" s="72" t="s">
        <v>52</v>
      </c>
      <c r="E9" s="25">
        <v>163824.06700000001</v>
      </c>
      <c r="F9" s="25">
        <v>165580.06700000001</v>
      </c>
      <c r="G9" s="25">
        <v>32404.379000000001</v>
      </c>
      <c r="H9" s="25">
        <v>31899.656999999999</v>
      </c>
      <c r="I9" s="26">
        <f t="shared" si="0"/>
        <v>19.265396842725035</v>
      </c>
      <c r="J9" s="26">
        <f>H9/G9*100</f>
        <v>98.442426562163092</v>
      </c>
      <c r="K9" s="27">
        <f t="shared" si="1"/>
        <v>98.442426562163092</v>
      </c>
      <c r="L9" s="25">
        <f t="shared" si="2"/>
        <v>-504.72200000000157</v>
      </c>
      <c r="M9" s="25">
        <v>23510.455000000002</v>
      </c>
      <c r="N9" s="27">
        <f t="shared" si="3"/>
        <v>135.68285683964857</v>
      </c>
      <c r="O9" s="53">
        <f>H9-M9</f>
        <v>8389.2019999999975</v>
      </c>
    </row>
    <row r="10" spans="1:15" ht="24" customHeight="1" x14ac:dyDescent="0.2">
      <c r="A10" s="20" t="s">
        <v>60</v>
      </c>
      <c r="B10" s="21" t="s">
        <v>122</v>
      </c>
      <c r="C10" s="21"/>
      <c r="D10" s="72" t="s">
        <v>107</v>
      </c>
      <c r="E10" s="25">
        <f>E12+E16+E20+E28+E39+E40+E48+E49+E52+E56+E60+E65+E66+E70+E71+E76+E75+E67</f>
        <v>398939.38400000002</v>
      </c>
      <c r="F10" s="88">
        <f>F12+F16+F20+F28+F39+F40+F48+F49+F52+F56+F60+F65+F66+F70+F71+F76+F75+F67</f>
        <v>406534.39976</v>
      </c>
      <c r="G10" s="88">
        <f>G12+G16+G20+G28+G39+G40+G48+G49+G52+G56+G60+G65+G66+G70+G71+G76+G75+G67</f>
        <v>57151.53493999999</v>
      </c>
      <c r="H10" s="25">
        <f>H12+H16+H20+H28+H39+H40+H48+H49+H52+H56+H60+H65+H66+H70+H71+H76+H75+H67</f>
        <v>56406.106999999996</v>
      </c>
      <c r="I10" s="26">
        <f t="shared" si="0"/>
        <v>13.874866932121776</v>
      </c>
      <c r="J10" s="26">
        <f>H10/G10*100</f>
        <v>98.695699178014067</v>
      </c>
      <c r="K10" s="27">
        <f t="shared" si="1"/>
        <v>98.695699178014067</v>
      </c>
      <c r="L10" s="25">
        <f t="shared" si="2"/>
        <v>-745.42793999999412</v>
      </c>
      <c r="M10" s="23">
        <f>M12+M16+M20+M28+M39+M40+M48+M49+M52+M56+M60+M65+M66+M70+M71+M76+M75+M67</f>
        <v>46224.779000000002</v>
      </c>
      <c r="N10" s="56">
        <f t="shared" si="3"/>
        <v>122.02569318936061</v>
      </c>
      <c r="O10" s="53">
        <f t="shared" ref="O10:O73" si="4">H10-M10</f>
        <v>10181.327999999994</v>
      </c>
    </row>
    <row r="11" spans="1:15" ht="22.5" customHeight="1" x14ac:dyDescent="0.2">
      <c r="A11" s="98"/>
      <c r="B11" s="65"/>
      <c r="C11" s="65"/>
      <c r="D11" s="73" t="s">
        <v>47</v>
      </c>
      <c r="E11" s="28"/>
      <c r="F11" s="28"/>
      <c r="G11" s="24"/>
      <c r="H11" s="24"/>
      <c r="I11" s="29">
        <f t="shared" si="0"/>
        <v>0</v>
      </c>
      <c r="J11" s="29" t="e">
        <f t="shared" ref="J11:J12" si="5">H11/G11*100</f>
        <v>#DIV/0!</v>
      </c>
      <c r="K11" s="30">
        <f t="shared" si="1"/>
        <v>0</v>
      </c>
      <c r="L11" s="24">
        <f t="shared" si="2"/>
        <v>0</v>
      </c>
      <c r="M11" s="28"/>
      <c r="N11" s="30"/>
      <c r="O11" s="54">
        <f t="shared" si="4"/>
        <v>0</v>
      </c>
    </row>
    <row r="12" spans="1:15" ht="75.75" hidden="1" customHeight="1" x14ac:dyDescent="0.2">
      <c r="A12" s="98"/>
      <c r="B12" s="65" t="s">
        <v>124</v>
      </c>
      <c r="C12" s="65"/>
      <c r="D12" s="73" t="s">
        <v>364</v>
      </c>
      <c r="E12" s="28">
        <f>E14+E15</f>
        <v>0</v>
      </c>
      <c r="F12" s="28">
        <f>F14+F15</f>
        <v>0</v>
      </c>
      <c r="G12" s="28">
        <f t="shared" ref="G12" si="6">G14+G15</f>
        <v>0</v>
      </c>
      <c r="H12" s="28">
        <f t="shared" ref="H12" si="7">H14+H15</f>
        <v>0</v>
      </c>
      <c r="I12" s="29">
        <f t="shared" si="0"/>
        <v>0</v>
      </c>
      <c r="J12" s="29" t="e">
        <f t="shared" si="5"/>
        <v>#DIV/0!</v>
      </c>
      <c r="K12" s="30">
        <f t="shared" si="1"/>
        <v>0</v>
      </c>
      <c r="L12" s="24">
        <f t="shared" si="2"/>
        <v>0</v>
      </c>
      <c r="M12" s="28">
        <f t="shared" ref="M12" si="8">M14+M15</f>
        <v>0</v>
      </c>
      <c r="N12" s="30" t="e">
        <f t="shared" si="3"/>
        <v>#DIV/0!</v>
      </c>
      <c r="O12" s="54">
        <f t="shared" si="4"/>
        <v>0</v>
      </c>
    </row>
    <row r="13" spans="1:15" ht="15.75" hidden="1" x14ac:dyDescent="0.2">
      <c r="A13" s="98"/>
      <c r="B13" s="65"/>
      <c r="C13" s="65"/>
      <c r="D13" s="74" t="s">
        <v>46</v>
      </c>
      <c r="E13" s="28"/>
      <c r="F13" s="28"/>
      <c r="G13" s="24"/>
      <c r="H13" s="24"/>
      <c r="I13" s="29"/>
      <c r="J13" s="29"/>
      <c r="K13" s="30"/>
      <c r="L13" s="24">
        <f t="shared" si="2"/>
        <v>0</v>
      </c>
      <c r="M13" s="28"/>
      <c r="N13" s="30"/>
      <c r="O13" s="54">
        <f t="shared" si="4"/>
        <v>0</v>
      </c>
    </row>
    <row r="14" spans="1:15" ht="22.5" hidden="1" customHeight="1" x14ac:dyDescent="0.2">
      <c r="A14" s="98" t="s">
        <v>85</v>
      </c>
      <c r="B14" s="66" t="s">
        <v>123</v>
      </c>
      <c r="C14" s="66"/>
      <c r="D14" s="75" t="s">
        <v>204</v>
      </c>
      <c r="E14" s="24"/>
      <c r="F14" s="24"/>
      <c r="G14" s="24"/>
      <c r="H14" s="24"/>
      <c r="I14" s="29">
        <f t="shared" si="0"/>
        <v>0</v>
      </c>
      <c r="J14" s="29" t="e">
        <f t="shared" ref="J14:J83" si="9">H14/G14*100</f>
        <v>#DIV/0!</v>
      </c>
      <c r="K14" s="30">
        <f t="shared" si="1"/>
        <v>0</v>
      </c>
      <c r="L14" s="24">
        <f t="shared" si="2"/>
        <v>0</v>
      </c>
      <c r="M14" s="28"/>
      <c r="N14" s="30" t="e">
        <f t="shared" si="3"/>
        <v>#DIV/0!</v>
      </c>
      <c r="O14" s="54">
        <f t="shared" si="4"/>
        <v>0</v>
      </c>
    </row>
    <row r="15" spans="1:15" ht="15" hidden="1" customHeight="1" x14ac:dyDescent="0.2">
      <c r="A15" s="98" t="s">
        <v>88</v>
      </c>
      <c r="B15" s="66" t="s">
        <v>125</v>
      </c>
      <c r="C15" s="66"/>
      <c r="D15" s="75" t="s">
        <v>126</v>
      </c>
      <c r="E15" s="24"/>
      <c r="F15" s="24"/>
      <c r="G15" s="24"/>
      <c r="H15" s="24"/>
      <c r="I15" s="29">
        <f t="shared" si="0"/>
        <v>0</v>
      </c>
      <c r="J15" s="29" t="e">
        <f t="shared" si="9"/>
        <v>#DIV/0!</v>
      </c>
      <c r="K15" s="30">
        <f t="shared" si="1"/>
        <v>0</v>
      </c>
      <c r="L15" s="24">
        <f t="shared" si="2"/>
        <v>0</v>
      </c>
      <c r="M15" s="28"/>
      <c r="N15" s="30" t="e">
        <f t="shared" si="3"/>
        <v>#DIV/0!</v>
      </c>
      <c r="O15" s="54">
        <f t="shared" si="4"/>
        <v>0</v>
      </c>
    </row>
    <row r="16" spans="1:15" ht="24.75" hidden="1" customHeight="1" x14ac:dyDescent="0.2">
      <c r="A16" s="98"/>
      <c r="B16" s="65" t="s">
        <v>127</v>
      </c>
      <c r="C16" s="65"/>
      <c r="D16" s="76" t="s">
        <v>128</v>
      </c>
      <c r="E16" s="24">
        <f>E18+E19</f>
        <v>0</v>
      </c>
      <c r="F16" s="24">
        <f>F18+F19</f>
        <v>0</v>
      </c>
      <c r="G16" s="24">
        <f t="shared" ref="G16" si="10">G18+G19</f>
        <v>0</v>
      </c>
      <c r="H16" s="24">
        <f t="shared" ref="H16" si="11">H18+H19</f>
        <v>0</v>
      </c>
      <c r="I16" s="29">
        <f t="shared" si="0"/>
        <v>0</v>
      </c>
      <c r="J16" s="29" t="e">
        <f t="shared" si="9"/>
        <v>#DIV/0!</v>
      </c>
      <c r="K16" s="30">
        <f t="shared" si="1"/>
        <v>0</v>
      </c>
      <c r="L16" s="24">
        <f t="shared" si="2"/>
        <v>0</v>
      </c>
      <c r="M16" s="28">
        <f t="shared" ref="M16" si="12">M18+M19</f>
        <v>0</v>
      </c>
      <c r="N16" s="30" t="e">
        <f t="shared" si="3"/>
        <v>#DIV/0!</v>
      </c>
      <c r="O16" s="54">
        <f t="shared" si="4"/>
        <v>0</v>
      </c>
    </row>
    <row r="17" spans="1:15" ht="14.25" hidden="1" customHeight="1" x14ac:dyDescent="0.2">
      <c r="A17" s="98"/>
      <c r="B17" s="65"/>
      <c r="C17" s="65"/>
      <c r="D17" s="75" t="s">
        <v>46</v>
      </c>
      <c r="E17" s="24"/>
      <c r="F17" s="24"/>
      <c r="G17" s="24"/>
      <c r="H17" s="24"/>
      <c r="I17" s="29">
        <f t="shared" si="0"/>
        <v>0</v>
      </c>
      <c r="J17" s="29" t="e">
        <f t="shared" si="9"/>
        <v>#DIV/0!</v>
      </c>
      <c r="K17" s="30">
        <f t="shared" si="1"/>
        <v>0</v>
      </c>
      <c r="L17" s="24">
        <f t="shared" si="2"/>
        <v>0</v>
      </c>
      <c r="M17" s="28"/>
      <c r="N17" s="30"/>
      <c r="O17" s="54">
        <f t="shared" si="4"/>
        <v>0</v>
      </c>
    </row>
    <row r="18" spans="1:15" ht="24.75" hidden="1" customHeight="1" x14ac:dyDescent="0.2">
      <c r="A18" s="98" t="s">
        <v>86</v>
      </c>
      <c r="B18" s="66" t="s">
        <v>129</v>
      </c>
      <c r="C18" s="66"/>
      <c r="D18" s="75" t="s">
        <v>205</v>
      </c>
      <c r="E18" s="24"/>
      <c r="F18" s="24"/>
      <c r="G18" s="24"/>
      <c r="H18" s="24"/>
      <c r="I18" s="29">
        <f t="shared" si="0"/>
        <v>0</v>
      </c>
      <c r="J18" s="29" t="e">
        <f t="shared" si="9"/>
        <v>#DIV/0!</v>
      </c>
      <c r="K18" s="30">
        <f t="shared" si="1"/>
        <v>0</v>
      </c>
      <c r="L18" s="24">
        <f t="shared" si="2"/>
        <v>0</v>
      </c>
      <c r="M18" s="28"/>
      <c r="N18" s="30" t="e">
        <f t="shared" si="3"/>
        <v>#DIV/0!</v>
      </c>
      <c r="O18" s="54">
        <f t="shared" si="4"/>
        <v>0</v>
      </c>
    </row>
    <row r="19" spans="1:15" ht="24" hidden="1" customHeight="1" x14ac:dyDescent="0.2">
      <c r="A19" s="98" t="s">
        <v>97</v>
      </c>
      <c r="B19" s="66" t="s">
        <v>206</v>
      </c>
      <c r="C19" s="66"/>
      <c r="D19" s="75" t="s">
        <v>130</v>
      </c>
      <c r="E19" s="24"/>
      <c r="F19" s="24"/>
      <c r="G19" s="24"/>
      <c r="H19" s="24"/>
      <c r="I19" s="29">
        <f t="shared" si="0"/>
        <v>0</v>
      </c>
      <c r="J19" s="29" t="e">
        <f t="shared" si="9"/>
        <v>#DIV/0!</v>
      </c>
      <c r="K19" s="30">
        <f t="shared" si="1"/>
        <v>0</v>
      </c>
      <c r="L19" s="24">
        <f t="shared" si="2"/>
        <v>0</v>
      </c>
      <c r="M19" s="28"/>
      <c r="N19" s="30" t="e">
        <f t="shared" si="3"/>
        <v>#DIV/0!</v>
      </c>
      <c r="O19" s="54">
        <f t="shared" si="4"/>
        <v>0</v>
      </c>
    </row>
    <row r="20" spans="1:15" ht="46.5" customHeight="1" x14ac:dyDescent="0.2">
      <c r="A20" s="98"/>
      <c r="B20" s="65" t="s">
        <v>131</v>
      </c>
      <c r="C20" s="65"/>
      <c r="D20" s="76" t="s">
        <v>207</v>
      </c>
      <c r="E20" s="24">
        <f>E24+E27+E22+E23</f>
        <v>207484.07</v>
      </c>
      <c r="F20" s="24">
        <f>F24+F27+F22+F23+F26</f>
        <v>207484.07</v>
      </c>
      <c r="G20" s="24">
        <f>G24+G27+G22+G23+G26</f>
        <v>33924.625</v>
      </c>
      <c r="H20" s="24">
        <f>H24+H27+H22+H23+H26</f>
        <v>33924.625</v>
      </c>
      <c r="I20" s="29">
        <f t="shared" si="0"/>
        <v>16.350472110943265</v>
      </c>
      <c r="J20" s="29">
        <f t="shared" si="9"/>
        <v>100</v>
      </c>
      <c r="K20" s="29">
        <f t="shared" si="1"/>
        <v>100</v>
      </c>
      <c r="L20" s="24">
        <f t="shared" si="2"/>
        <v>0</v>
      </c>
      <c r="M20" s="24">
        <f>M23+M27+M22+M24</f>
        <v>26713.945</v>
      </c>
      <c r="N20" s="57">
        <f t="shared" si="3"/>
        <v>126.99219452611736</v>
      </c>
      <c r="O20" s="54">
        <f t="shared" si="4"/>
        <v>7210.68</v>
      </c>
    </row>
    <row r="21" spans="1:15" ht="21.75" customHeight="1" x14ac:dyDescent="0.2">
      <c r="A21" s="98"/>
      <c r="B21" s="65"/>
      <c r="C21" s="65"/>
      <c r="D21" s="75" t="s">
        <v>46</v>
      </c>
      <c r="E21" s="24"/>
      <c r="F21" s="24"/>
      <c r="G21" s="24"/>
      <c r="H21" s="24"/>
      <c r="I21" s="29">
        <f t="shared" ref="I21:I23" si="13">IF(F21&gt;0,H21/F21*100,0)</f>
        <v>0</v>
      </c>
      <c r="J21" s="29" t="e">
        <f t="shared" ref="J21:J23" si="14">H21/G21*100</f>
        <v>#DIV/0!</v>
      </c>
      <c r="K21" s="29">
        <f t="shared" ref="K21:K23" si="15">IF(G21&gt;0,H21/G21*100,0)</f>
        <v>0</v>
      </c>
      <c r="L21" s="24"/>
      <c r="M21" s="28"/>
      <c r="N21" s="57"/>
      <c r="O21" s="54">
        <f t="shared" si="4"/>
        <v>0</v>
      </c>
    </row>
    <row r="22" spans="1:15" ht="29.25" hidden="1" customHeight="1" x14ac:dyDescent="0.2">
      <c r="A22" s="98"/>
      <c r="B22" s="65" t="s">
        <v>194</v>
      </c>
      <c r="C22" s="65"/>
      <c r="D22" s="75" t="s">
        <v>366</v>
      </c>
      <c r="E22" s="24"/>
      <c r="F22" s="24"/>
      <c r="G22" s="24"/>
      <c r="H22" s="24"/>
      <c r="I22" s="29">
        <f t="shared" si="13"/>
        <v>0</v>
      </c>
      <c r="J22" s="29" t="e">
        <f t="shared" si="14"/>
        <v>#DIV/0!</v>
      </c>
      <c r="K22" s="29">
        <f t="shared" si="15"/>
        <v>0</v>
      </c>
      <c r="L22" s="24"/>
      <c r="M22" s="24"/>
      <c r="N22" s="57" t="e">
        <f t="shared" si="3"/>
        <v>#DIV/0!</v>
      </c>
      <c r="O22" s="54">
        <f t="shared" si="4"/>
        <v>0</v>
      </c>
    </row>
    <row r="23" spans="1:15" ht="29.25" customHeight="1" x14ac:dyDescent="0.2">
      <c r="A23" s="98"/>
      <c r="B23" s="65" t="s">
        <v>367</v>
      </c>
      <c r="C23" s="65"/>
      <c r="D23" s="75" t="s">
        <v>368</v>
      </c>
      <c r="E23" s="24">
        <v>1092.5</v>
      </c>
      <c r="F23" s="24">
        <v>1092.5</v>
      </c>
      <c r="G23" s="24">
        <v>153.45099999999999</v>
      </c>
      <c r="H23" s="24">
        <v>153.45099999999999</v>
      </c>
      <c r="I23" s="29">
        <f t="shared" si="13"/>
        <v>14.045858123569793</v>
      </c>
      <c r="J23" s="29">
        <f t="shared" si="14"/>
        <v>100</v>
      </c>
      <c r="K23" s="29">
        <f t="shared" si="15"/>
        <v>100</v>
      </c>
      <c r="L23" s="24"/>
      <c r="M23" s="24">
        <v>158.756</v>
      </c>
      <c r="N23" s="57">
        <f t="shared" si="3"/>
        <v>96.658394013454611</v>
      </c>
      <c r="O23" s="54">
        <f t="shared" si="4"/>
        <v>-5.3050000000000068</v>
      </c>
    </row>
    <row r="24" spans="1:15" ht="32.25" customHeight="1" x14ac:dyDescent="0.2">
      <c r="A24" s="98" t="s">
        <v>40</v>
      </c>
      <c r="B24" s="66" t="s">
        <v>208</v>
      </c>
      <c r="C24" s="66" t="s">
        <v>133</v>
      </c>
      <c r="D24" s="75" t="s">
        <v>134</v>
      </c>
      <c r="E24" s="24">
        <v>56348.294999999998</v>
      </c>
      <c r="F24" s="24">
        <v>56348.294999999998</v>
      </c>
      <c r="G24" s="24">
        <v>8839.6620000000003</v>
      </c>
      <c r="H24" s="24">
        <v>8839.6620000000003</v>
      </c>
      <c r="I24" s="29">
        <f t="shared" ref="I24:I157" si="16">IF(F24&gt;0,H24/F24*100,0)</f>
        <v>15.68754121131793</v>
      </c>
      <c r="J24" s="29"/>
      <c r="K24" s="30">
        <f t="shared" ref="K24:K157" si="17">IF(G24&gt;0,H24/G24*100,0)</f>
        <v>100</v>
      </c>
      <c r="L24" s="51">
        <f t="shared" ref="L24:L157" si="18">H24-G24</f>
        <v>0</v>
      </c>
      <c r="M24" s="110">
        <v>8133.4260000000004</v>
      </c>
      <c r="N24" s="57">
        <f t="shared" si="3"/>
        <v>108.68313057744669</v>
      </c>
      <c r="O24" s="54">
        <f t="shared" si="4"/>
        <v>706.23599999999988</v>
      </c>
    </row>
    <row r="25" spans="1:15" ht="17.25" hidden="1" customHeight="1" x14ac:dyDescent="0.2">
      <c r="A25" s="98"/>
      <c r="B25" s="66" t="s">
        <v>132</v>
      </c>
      <c r="C25" s="66"/>
      <c r="D25" s="75" t="s">
        <v>339</v>
      </c>
      <c r="E25" s="24"/>
      <c r="F25" s="24"/>
      <c r="G25" s="24"/>
      <c r="H25" s="24"/>
      <c r="I25" s="29">
        <f t="shared" ref="I25:I26" si="19">IF(F25&gt;0,H25/F25*100,0)</f>
        <v>0</v>
      </c>
      <c r="J25" s="29"/>
      <c r="K25" s="30">
        <f t="shared" ref="K25:K26" si="20">IF(G25&gt;0,H25/G25*100,0)</f>
        <v>0</v>
      </c>
      <c r="L25" s="51">
        <f t="shared" ref="L25:L26" si="21">H25-G25</f>
        <v>0</v>
      </c>
      <c r="M25" s="24"/>
      <c r="N25" s="30" t="e">
        <f t="shared" si="3"/>
        <v>#DIV/0!</v>
      </c>
      <c r="O25" s="54">
        <f t="shared" si="4"/>
        <v>0</v>
      </c>
    </row>
    <row r="26" spans="1:15" ht="1.5" hidden="1" customHeight="1" x14ac:dyDescent="0.2">
      <c r="A26" s="98"/>
      <c r="B26" s="66" t="s">
        <v>132</v>
      </c>
      <c r="C26" s="66"/>
      <c r="D26" s="75" t="s">
        <v>385</v>
      </c>
      <c r="E26" s="24"/>
      <c r="F26" s="24"/>
      <c r="G26" s="24"/>
      <c r="H26" s="24"/>
      <c r="I26" s="29">
        <f t="shared" si="19"/>
        <v>0</v>
      </c>
      <c r="J26" s="29"/>
      <c r="K26" s="30">
        <f t="shared" si="20"/>
        <v>0</v>
      </c>
      <c r="L26" s="51">
        <f t="shared" si="21"/>
        <v>0</v>
      </c>
      <c r="M26" s="24"/>
      <c r="N26" s="30"/>
      <c r="O26" s="54">
        <f t="shared" si="4"/>
        <v>0</v>
      </c>
    </row>
    <row r="27" spans="1:15" ht="30.75" customHeight="1" x14ac:dyDescent="0.2">
      <c r="A27" s="98" t="s">
        <v>7</v>
      </c>
      <c r="B27" s="66" t="s">
        <v>209</v>
      </c>
      <c r="C27" s="66" t="s">
        <v>133</v>
      </c>
      <c r="D27" s="75" t="s">
        <v>135</v>
      </c>
      <c r="E27" s="24">
        <v>150043.27499999999</v>
      </c>
      <c r="F27" s="24">
        <v>150043.27499999999</v>
      </c>
      <c r="G27" s="24">
        <v>24931.511999999999</v>
      </c>
      <c r="H27" s="24">
        <v>24931.511999999999</v>
      </c>
      <c r="I27" s="29">
        <f t="shared" si="16"/>
        <v>16.616214222196895</v>
      </c>
      <c r="J27" s="29">
        <f t="shared" si="9"/>
        <v>100</v>
      </c>
      <c r="K27" s="30">
        <f t="shared" si="17"/>
        <v>100</v>
      </c>
      <c r="L27" s="24">
        <f t="shared" si="18"/>
        <v>0</v>
      </c>
      <c r="M27" s="24">
        <v>18421.762999999999</v>
      </c>
      <c r="N27" s="60">
        <f t="shared" si="3"/>
        <v>135.3372747222945</v>
      </c>
      <c r="O27" s="54">
        <f t="shared" si="4"/>
        <v>6509.7489999999998</v>
      </c>
    </row>
    <row r="28" spans="1:15" ht="14.25" hidden="1" customHeight="1" x14ac:dyDescent="0.2">
      <c r="A28" s="98"/>
      <c r="B28" s="65">
        <v>3040</v>
      </c>
      <c r="C28" s="65"/>
      <c r="D28" s="76" t="s">
        <v>210</v>
      </c>
      <c r="E28" s="24">
        <f>SUM(E30:E36)</f>
        <v>0</v>
      </c>
      <c r="F28" s="24">
        <f>SUM(F30:F36)</f>
        <v>0</v>
      </c>
      <c r="G28" s="24">
        <f>SUM(G30:G38)</f>
        <v>0</v>
      </c>
      <c r="H28" s="24">
        <f t="shared" ref="H28" si="22">SUM(H30:H38)</f>
        <v>0</v>
      </c>
      <c r="I28" s="29">
        <f t="shared" si="16"/>
        <v>0</v>
      </c>
      <c r="J28" s="29"/>
      <c r="K28" s="30">
        <f t="shared" si="17"/>
        <v>0</v>
      </c>
      <c r="L28" s="24">
        <f t="shared" si="18"/>
        <v>0</v>
      </c>
      <c r="M28" s="28">
        <v>0</v>
      </c>
      <c r="N28" s="60" t="e">
        <f t="shared" si="3"/>
        <v>#DIV/0!</v>
      </c>
      <c r="O28" s="54">
        <f t="shared" si="4"/>
        <v>0</v>
      </c>
    </row>
    <row r="29" spans="1:15" ht="13.5" hidden="1" customHeight="1" x14ac:dyDescent="0.2">
      <c r="A29" s="98"/>
      <c r="B29" s="65"/>
      <c r="C29" s="65"/>
      <c r="D29" s="75" t="s">
        <v>46</v>
      </c>
      <c r="E29" s="24"/>
      <c r="F29" s="24"/>
      <c r="G29" s="24"/>
      <c r="H29" s="24"/>
      <c r="I29" s="29"/>
      <c r="J29" s="29"/>
      <c r="K29" s="30"/>
      <c r="L29" s="24"/>
      <c r="M29" s="28"/>
      <c r="N29" s="60" t="e">
        <f t="shared" si="3"/>
        <v>#DIV/0!</v>
      </c>
      <c r="O29" s="54">
        <f t="shared" si="4"/>
        <v>0</v>
      </c>
    </row>
    <row r="30" spans="1:15" ht="15.75" hidden="1" x14ac:dyDescent="0.2">
      <c r="A30" s="98" t="s">
        <v>61</v>
      </c>
      <c r="B30" s="66">
        <v>3041</v>
      </c>
      <c r="C30" s="66" t="s">
        <v>136</v>
      </c>
      <c r="D30" s="75" t="s">
        <v>137</v>
      </c>
      <c r="E30" s="24"/>
      <c r="F30" s="24"/>
      <c r="G30" s="24"/>
      <c r="H30" s="24"/>
      <c r="I30" s="29">
        <f t="shared" si="16"/>
        <v>0</v>
      </c>
      <c r="J30" s="29" t="e">
        <f t="shared" si="9"/>
        <v>#DIV/0!</v>
      </c>
      <c r="K30" s="30">
        <f t="shared" si="17"/>
        <v>0</v>
      </c>
      <c r="L30" s="24">
        <f t="shared" si="18"/>
        <v>0</v>
      </c>
      <c r="M30" s="28"/>
      <c r="N30" s="60" t="e">
        <f t="shared" si="3"/>
        <v>#DIV/0!</v>
      </c>
      <c r="O30" s="54">
        <f t="shared" si="4"/>
        <v>0</v>
      </c>
    </row>
    <row r="31" spans="1:15" ht="15.75" hidden="1" x14ac:dyDescent="0.2">
      <c r="A31" s="98" t="s">
        <v>62</v>
      </c>
      <c r="B31" s="66">
        <v>3042</v>
      </c>
      <c r="C31" s="66" t="s">
        <v>136</v>
      </c>
      <c r="D31" s="75" t="s">
        <v>142</v>
      </c>
      <c r="E31" s="24"/>
      <c r="F31" s="24"/>
      <c r="G31" s="24"/>
      <c r="H31" s="24"/>
      <c r="I31" s="29">
        <f t="shared" si="16"/>
        <v>0</v>
      </c>
      <c r="J31" s="29" t="e">
        <f t="shared" si="9"/>
        <v>#DIV/0!</v>
      </c>
      <c r="K31" s="30">
        <f t="shared" si="17"/>
        <v>0</v>
      </c>
      <c r="L31" s="24">
        <f t="shared" si="18"/>
        <v>0</v>
      </c>
      <c r="M31" s="28"/>
      <c r="N31" s="60" t="e">
        <f t="shared" si="3"/>
        <v>#DIV/0!</v>
      </c>
      <c r="O31" s="54">
        <f t="shared" si="4"/>
        <v>0</v>
      </c>
    </row>
    <row r="32" spans="1:15" ht="15.75" hidden="1" x14ac:dyDescent="0.2">
      <c r="A32" s="98" t="s">
        <v>63</v>
      </c>
      <c r="B32" s="66">
        <v>3043</v>
      </c>
      <c r="C32" s="66" t="s">
        <v>136</v>
      </c>
      <c r="D32" s="75" t="s">
        <v>138</v>
      </c>
      <c r="E32" s="24"/>
      <c r="F32" s="24"/>
      <c r="G32" s="24"/>
      <c r="H32" s="24"/>
      <c r="I32" s="29">
        <f t="shared" si="16"/>
        <v>0</v>
      </c>
      <c r="J32" s="29" t="e">
        <f t="shared" si="9"/>
        <v>#DIV/0!</v>
      </c>
      <c r="K32" s="30">
        <f t="shared" si="17"/>
        <v>0</v>
      </c>
      <c r="L32" s="24">
        <f t="shared" si="18"/>
        <v>0</v>
      </c>
      <c r="M32" s="28"/>
      <c r="N32" s="60" t="e">
        <f t="shared" si="3"/>
        <v>#DIV/0!</v>
      </c>
      <c r="O32" s="54">
        <f t="shared" si="4"/>
        <v>0</v>
      </c>
    </row>
    <row r="33" spans="1:15" ht="31.5" hidden="1" x14ac:dyDescent="0.2">
      <c r="A33" s="98" t="s">
        <v>64</v>
      </c>
      <c r="B33" s="66">
        <v>3044</v>
      </c>
      <c r="C33" s="66" t="s">
        <v>136</v>
      </c>
      <c r="D33" s="75" t="s">
        <v>139</v>
      </c>
      <c r="E33" s="24"/>
      <c r="F33" s="24"/>
      <c r="G33" s="24"/>
      <c r="H33" s="24"/>
      <c r="I33" s="29">
        <f t="shared" si="16"/>
        <v>0</v>
      </c>
      <c r="J33" s="29" t="e">
        <f t="shared" si="9"/>
        <v>#DIV/0!</v>
      </c>
      <c r="K33" s="30">
        <f t="shared" si="17"/>
        <v>0</v>
      </c>
      <c r="L33" s="24">
        <f t="shared" si="18"/>
        <v>0</v>
      </c>
      <c r="M33" s="28"/>
      <c r="N33" s="60" t="e">
        <f t="shared" si="3"/>
        <v>#DIV/0!</v>
      </c>
      <c r="O33" s="54">
        <f t="shared" si="4"/>
        <v>0</v>
      </c>
    </row>
    <row r="34" spans="1:15" ht="15.75" hidden="1" x14ac:dyDescent="0.2">
      <c r="A34" s="98" t="s">
        <v>89</v>
      </c>
      <c r="B34" s="66">
        <v>3045</v>
      </c>
      <c r="C34" s="66" t="s">
        <v>136</v>
      </c>
      <c r="D34" s="75" t="s">
        <v>140</v>
      </c>
      <c r="E34" s="24"/>
      <c r="F34" s="24"/>
      <c r="G34" s="24"/>
      <c r="H34" s="24"/>
      <c r="I34" s="29">
        <f t="shared" si="16"/>
        <v>0</v>
      </c>
      <c r="J34" s="29" t="e">
        <f t="shared" si="9"/>
        <v>#DIV/0!</v>
      </c>
      <c r="K34" s="30">
        <f t="shared" si="17"/>
        <v>0</v>
      </c>
      <c r="L34" s="24">
        <f t="shared" si="18"/>
        <v>0</v>
      </c>
      <c r="M34" s="28"/>
      <c r="N34" s="60" t="e">
        <f t="shared" si="3"/>
        <v>#DIV/0!</v>
      </c>
      <c r="O34" s="54">
        <f t="shared" si="4"/>
        <v>0</v>
      </c>
    </row>
    <row r="35" spans="1:15" ht="15.75" hidden="1" x14ac:dyDescent="0.2">
      <c r="A35" s="98" t="s">
        <v>23</v>
      </c>
      <c r="B35" s="66">
        <v>3046</v>
      </c>
      <c r="C35" s="66" t="s">
        <v>136</v>
      </c>
      <c r="D35" s="75" t="s">
        <v>141</v>
      </c>
      <c r="E35" s="24"/>
      <c r="F35" s="24"/>
      <c r="G35" s="24"/>
      <c r="H35" s="24"/>
      <c r="I35" s="29">
        <f t="shared" si="16"/>
        <v>0</v>
      </c>
      <c r="J35" s="29" t="e">
        <f t="shared" si="9"/>
        <v>#DIV/0!</v>
      </c>
      <c r="K35" s="30">
        <f t="shared" si="17"/>
        <v>0</v>
      </c>
      <c r="L35" s="24">
        <f t="shared" si="18"/>
        <v>0</v>
      </c>
      <c r="M35" s="28"/>
      <c r="N35" s="60" t="e">
        <f t="shared" si="3"/>
        <v>#DIV/0!</v>
      </c>
      <c r="O35" s="54">
        <f t="shared" si="4"/>
        <v>0</v>
      </c>
    </row>
    <row r="36" spans="1:15" ht="31.5" hidden="1" x14ac:dyDescent="0.2">
      <c r="A36" s="98" t="s">
        <v>98</v>
      </c>
      <c r="B36" s="66">
        <v>3047</v>
      </c>
      <c r="C36" s="66" t="s">
        <v>136</v>
      </c>
      <c r="D36" s="75" t="s">
        <v>211</v>
      </c>
      <c r="E36" s="24"/>
      <c r="F36" s="24"/>
      <c r="G36" s="24"/>
      <c r="H36" s="24"/>
      <c r="I36" s="29">
        <f t="shared" si="16"/>
        <v>0</v>
      </c>
      <c r="J36" s="29" t="e">
        <f t="shared" si="9"/>
        <v>#DIV/0!</v>
      </c>
      <c r="K36" s="30">
        <f t="shared" si="17"/>
        <v>0</v>
      </c>
      <c r="L36" s="24">
        <f t="shared" si="18"/>
        <v>0</v>
      </c>
      <c r="M36" s="28"/>
      <c r="N36" s="60" t="e">
        <f t="shared" si="3"/>
        <v>#DIV/0!</v>
      </c>
      <c r="O36" s="54">
        <f t="shared" si="4"/>
        <v>0</v>
      </c>
    </row>
    <row r="37" spans="1:15" ht="31.5" hidden="1" x14ac:dyDescent="0.2">
      <c r="A37" s="98" t="s">
        <v>24</v>
      </c>
      <c r="B37" s="66">
        <v>3050</v>
      </c>
      <c r="C37" s="66" t="s">
        <v>133</v>
      </c>
      <c r="D37" s="75" t="s">
        <v>145</v>
      </c>
      <c r="E37" s="24"/>
      <c r="F37" s="24"/>
      <c r="G37" s="24"/>
      <c r="H37" s="24"/>
      <c r="I37" s="29">
        <f t="shared" ref="I37:I38" si="23">IF(F37&gt;0,H37/F37*100,0)</f>
        <v>0</v>
      </c>
      <c r="J37" s="29" t="e">
        <f t="shared" ref="J37:J38" si="24">H37/G37*100</f>
        <v>#DIV/0!</v>
      </c>
      <c r="K37" s="30">
        <f t="shared" ref="K37:K38" si="25">IF(G37&gt;0,H37/G37*100,0)</f>
        <v>0</v>
      </c>
      <c r="L37" s="24">
        <f t="shared" ref="L37:L38" si="26">H37-G37</f>
        <v>0</v>
      </c>
      <c r="M37" s="28"/>
      <c r="N37" s="60" t="e">
        <f t="shared" si="3"/>
        <v>#DIV/0!</v>
      </c>
      <c r="O37" s="54">
        <f t="shared" si="4"/>
        <v>0</v>
      </c>
    </row>
    <row r="38" spans="1:15" ht="31.5" hidden="1" x14ac:dyDescent="0.2">
      <c r="A38" s="98"/>
      <c r="B38" s="66" t="s">
        <v>143</v>
      </c>
      <c r="C38" s="66"/>
      <c r="D38" s="75" t="s">
        <v>363</v>
      </c>
      <c r="E38" s="24"/>
      <c r="F38" s="24"/>
      <c r="G38" s="24"/>
      <c r="H38" s="24"/>
      <c r="I38" s="29">
        <f t="shared" si="23"/>
        <v>0</v>
      </c>
      <c r="J38" s="29" t="e">
        <f t="shared" si="24"/>
        <v>#DIV/0!</v>
      </c>
      <c r="K38" s="30">
        <f t="shared" si="25"/>
        <v>0</v>
      </c>
      <c r="L38" s="24">
        <f t="shared" si="26"/>
        <v>0</v>
      </c>
      <c r="M38" s="28"/>
      <c r="N38" s="60" t="e">
        <f t="shared" si="3"/>
        <v>#DIV/0!</v>
      </c>
      <c r="O38" s="54">
        <f t="shared" si="4"/>
        <v>0</v>
      </c>
    </row>
    <row r="39" spans="1:15" ht="30.75" customHeight="1" x14ac:dyDescent="0.2">
      <c r="A39" s="98" t="s">
        <v>24</v>
      </c>
      <c r="B39" s="65">
        <v>3050</v>
      </c>
      <c r="C39" s="65" t="s">
        <v>133</v>
      </c>
      <c r="D39" s="76" t="s">
        <v>145</v>
      </c>
      <c r="E39" s="24">
        <v>1246.7</v>
      </c>
      <c r="F39" s="24">
        <v>1246.7</v>
      </c>
      <c r="G39" s="24">
        <v>208</v>
      </c>
      <c r="H39" s="24">
        <v>208</v>
      </c>
      <c r="I39" s="29">
        <f t="shared" si="16"/>
        <v>16.68404588112617</v>
      </c>
      <c r="J39" s="29">
        <f t="shared" si="9"/>
        <v>100</v>
      </c>
      <c r="K39" s="30">
        <f t="shared" si="17"/>
        <v>100</v>
      </c>
      <c r="L39" s="24">
        <f t="shared" si="18"/>
        <v>0</v>
      </c>
      <c r="M39" s="24">
        <v>58.584000000000003</v>
      </c>
      <c r="N39" s="107" t="s">
        <v>451</v>
      </c>
      <c r="O39" s="54">
        <f t="shared" si="4"/>
        <v>149.416</v>
      </c>
    </row>
    <row r="40" spans="1:15" ht="17.25" hidden="1" customHeight="1" x14ac:dyDescent="0.2">
      <c r="A40" s="98" t="s">
        <v>31</v>
      </c>
      <c r="B40" s="65" t="s">
        <v>146</v>
      </c>
      <c r="C40" s="65" t="s">
        <v>144</v>
      </c>
      <c r="D40" s="76" t="s">
        <v>212</v>
      </c>
      <c r="E40" s="24">
        <f>SUM(E42:E46)</f>
        <v>0</v>
      </c>
      <c r="F40" s="24">
        <f>SUM(F42:F46)</f>
        <v>0</v>
      </c>
      <c r="G40" s="24">
        <f>SUM(G42:G47)</f>
        <v>0</v>
      </c>
      <c r="H40" s="24"/>
      <c r="I40" s="29">
        <f t="shared" si="16"/>
        <v>0</v>
      </c>
      <c r="J40" s="29" t="e">
        <f t="shared" si="9"/>
        <v>#DIV/0!</v>
      </c>
      <c r="K40" s="30">
        <f t="shared" si="17"/>
        <v>0</v>
      </c>
      <c r="L40" s="24">
        <f t="shared" si="18"/>
        <v>0</v>
      </c>
      <c r="M40" s="28"/>
      <c r="N40" s="39" t="e">
        <f t="shared" si="3"/>
        <v>#DIV/0!</v>
      </c>
      <c r="O40" s="54">
        <f t="shared" si="4"/>
        <v>0</v>
      </c>
    </row>
    <row r="41" spans="1:15" ht="17.25" hidden="1" customHeight="1" x14ac:dyDescent="0.2">
      <c r="A41" s="98"/>
      <c r="B41" s="65"/>
      <c r="C41" s="65"/>
      <c r="D41" s="75" t="s">
        <v>46</v>
      </c>
      <c r="E41" s="24"/>
      <c r="F41" s="24"/>
      <c r="G41" s="24"/>
      <c r="H41" s="24"/>
      <c r="I41" s="29">
        <f t="shared" ref="I41:I46" si="27">IF(F41&gt;0,H41/F41*100,0)</f>
        <v>0</v>
      </c>
      <c r="J41" s="29" t="e">
        <f t="shared" ref="J41:J46" si="28">H41/G41*100</f>
        <v>#DIV/0!</v>
      </c>
      <c r="K41" s="30">
        <f t="shared" ref="K41:K46" si="29">IF(G41&gt;0,H41/G41*100,0)</f>
        <v>0</v>
      </c>
      <c r="L41" s="24"/>
      <c r="M41" s="28"/>
      <c r="N41" s="39" t="e">
        <f t="shared" si="3"/>
        <v>#DIV/0!</v>
      </c>
      <c r="O41" s="54">
        <f t="shared" si="4"/>
        <v>0</v>
      </c>
    </row>
    <row r="42" spans="1:15" ht="18" hidden="1" customHeight="1" x14ac:dyDescent="0.2">
      <c r="A42" s="98"/>
      <c r="B42" s="66" t="s">
        <v>218</v>
      </c>
      <c r="C42" s="65"/>
      <c r="D42" s="75" t="s">
        <v>213</v>
      </c>
      <c r="E42" s="24"/>
      <c r="F42" s="24"/>
      <c r="G42" s="24"/>
      <c r="H42" s="24"/>
      <c r="I42" s="29">
        <f t="shared" si="27"/>
        <v>0</v>
      </c>
      <c r="J42" s="29" t="e">
        <f t="shared" si="28"/>
        <v>#DIV/0!</v>
      </c>
      <c r="K42" s="30">
        <f t="shared" si="29"/>
        <v>0</v>
      </c>
      <c r="L42" s="24"/>
      <c r="M42" s="28"/>
      <c r="N42" s="39" t="e">
        <f t="shared" si="3"/>
        <v>#DIV/0!</v>
      </c>
      <c r="O42" s="54">
        <f t="shared" si="4"/>
        <v>0</v>
      </c>
    </row>
    <row r="43" spans="1:15" ht="28.5" hidden="1" customHeight="1" x14ac:dyDescent="0.2">
      <c r="A43" s="98"/>
      <c r="B43" s="66" t="s">
        <v>219</v>
      </c>
      <c r="C43" s="65"/>
      <c r="D43" s="75" t="s">
        <v>214</v>
      </c>
      <c r="E43" s="24"/>
      <c r="F43" s="24"/>
      <c r="G43" s="24"/>
      <c r="H43" s="24"/>
      <c r="I43" s="29">
        <f t="shared" si="27"/>
        <v>0</v>
      </c>
      <c r="J43" s="29" t="e">
        <f t="shared" si="28"/>
        <v>#DIV/0!</v>
      </c>
      <c r="K43" s="30">
        <f t="shared" si="29"/>
        <v>0</v>
      </c>
      <c r="L43" s="24"/>
      <c r="M43" s="28"/>
      <c r="N43" s="39" t="e">
        <f t="shared" si="3"/>
        <v>#DIV/0!</v>
      </c>
      <c r="O43" s="54">
        <f t="shared" si="4"/>
        <v>0</v>
      </c>
    </row>
    <row r="44" spans="1:15" ht="30.75" hidden="1" customHeight="1" x14ac:dyDescent="0.2">
      <c r="A44" s="98"/>
      <c r="B44" s="66" t="s">
        <v>220</v>
      </c>
      <c r="C44" s="65"/>
      <c r="D44" s="75" t="s">
        <v>215</v>
      </c>
      <c r="E44" s="24"/>
      <c r="F44" s="24"/>
      <c r="G44" s="24"/>
      <c r="H44" s="24"/>
      <c r="I44" s="29">
        <f t="shared" si="27"/>
        <v>0</v>
      </c>
      <c r="J44" s="29" t="e">
        <f t="shared" si="28"/>
        <v>#DIV/0!</v>
      </c>
      <c r="K44" s="30">
        <f t="shared" si="29"/>
        <v>0</v>
      </c>
      <c r="L44" s="24"/>
      <c r="M44" s="28"/>
      <c r="N44" s="39" t="e">
        <f t="shared" si="3"/>
        <v>#DIV/0!</v>
      </c>
      <c r="O44" s="54">
        <f t="shared" si="4"/>
        <v>0</v>
      </c>
    </row>
    <row r="45" spans="1:15" ht="27.75" hidden="1" customHeight="1" x14ac:dyDescent="0.2">
      <c r="A45" s="98"/>
      <c r="B45" s="66" t="s">
        <v>221</v>
      </c>
      <c r="C45" s="65"/>
      <c r="D45" s="75" t="s">
        <v>216</v>
      </c>
      <c r="E45" s="24"/>
      <c r="F45" s="24"/>
      <c r="G45" s="24"/>
      <c r="H45" s="24"/>
      <c r="I45" s="29">
        <f t="shared" si="27"/>
        <v>0</v>
      </c>
      <c r="J45" s="29" t="e">
        <f t="shared" si="28"/>
        <v>#DIV/0!</v>
      </c>
      <c r="K45" s="30">
        <f t="shared" si="29"/>
        <v>0</v>
      </c>
      <c r="L45" s="24"/>
      <c r="M45" s="28"/>
      <c r="N45" s="39" t="e">
        <f t="shared" si="3"/>
        <v>#DIV/0!</v>
      </c>
      <c r="O45" s="54">
        <f t="shared" si="4"/>
        <v>0</v>
      </c>
    </row>
    <row r="46" spans="1:15" ht="23.25" hidden="1" customHeight="1" x14ac:dyDescent="0.2">
      <c r="A46" s="98"/>
      <c r="B46" s="66" t="s">
        <v>222</v>
      </c>
      <c r="C46" s="65"/>
      <c r="D46" s="75" t="s">
        <v>217</v>
      </c>
      <c r="E46" s="24"/>
      <c r="F46" s="24"/>
      <c r="G46" s="24"/>
      <c r="H46" s="24"/>
      <c r="I46" s="29">
        <f t="shared" si="27"/>
        <v>0</v>
      </c>
      <c r="J46" s="29" t="e">
        <f t="shared" si="28"/>
        <v>#DIV/0!</v>
      </c>
      <c r="K46" s="30">
        <f t="shared" si="29"/>
        <v>0</v>
      </c>
      <c r="L46" s="24"/>
      <c r="M46" s="28"/>
      <c r="N46" s="39" t="e">
        <f t="shared" si="3"/>
        <v>#DIV/0!</v>
      </c>
      <c r="O46" s="54">
        <f t="shared" si="4"/>
        <v>0</v>
      </c>
    </row>
    <row r="47" spans="1:15" ht="27.75" hidden="1" customHeight="1" x14ac:dyDescent="0.2">
      <c r="A47" s="98"/>
      <c r="B47" s="66" t="s">
        <v>361</v>
      </c>
      <c r="C47" s="65"/>
      <c r="D47" s="75" t="s">
        <v>362</v>
      </c>
      <c r="E47" s="24"/>
      <c r="F47" s="24"/>
      <c r="G47" s="24"/>
      <c r="H47" s="24"/>
      <c r="I47" s="29">
        <f t="shared" ref="I47" si="30">IF(F47&gt;0,H47/F47*100,0)</f>
        <v>0</v>
      </c>
      <c r="J47" s="29" t="e">
        <f t="shared" ref="J47" si="31">H47/G47*100</f>
        <v>#DIV/0!</v>
      </c>
      <c r="K47" s="30">
        <f t="shared" ref="K47" si="32">IF(G47&gt;0,H47/G47*100,0)</f>
        <v>0</v>
      </c>
      <c r="L47" s="24">
        <f t="shared" ref="L47" si="33">H47-G47</f>
        <v>0</v>
      </c>
      <c r="M47" s="28"/>
      <c r="N47" s="39" t="e">
        <f t="shared" si="3"/>
        <v>#DIV/0!</v>
      </c>
      <c r="O47" s="54">
        <f t="shared" si="4"/>
        <v>0</v>
      </c>
    </row>
    <row r="48" spans="1:15" ht="30.75" customHeight="1" x14ac:dyDescent="0.2">
      <c r="A48" s="98" t="s">
        <v>12</v>
      </c>
      <c r="B48" s="65" t="s">
        <v>147</v>
      </c>
      <c r="C48" s="65" t="s">
        <v>148</v>
      </c>
      <c r="D48" s="76" t="s">
        <v>223</v>
      </c>
      <c r="E48" s="24">
        <v>48</v>
      </c>
      <c r="F48" s="24">
        <v>48</v>
      </c>
      <c r="G48" s="24">
        <v>8</v>
      </c>
      <c r="H48" s="24"/>
      <c r="I48" s="29">
        <f t="shared" si="16"/>
        <v>0</v>
      </c>
      <c r="J48" s="29">
        <f t="shared" si="9"/>
        <v>0</v>
      </c>
      <c r="K48" s="30">
        <f t="shared" si="17"/>
        <v>0</v>
      </c>
      <c r="L48" s="24">
        <f t="shared" ref="L48" si="34">H48-G48</f>
        <v>-8</v>
      </c>
      <c r="M48" s="24">
        <v>3.7240000000000002</v>
      </c>
      <c r="N48" s="39">
        <f t="shared" si="3"/>
        <v>0</v>
      </c>
      <c r="O48" s="54">
        <f t="shared" si="4"/>
        <v>-3.7240000000000002</v>
      </c>
    </row>
    <row r="49" spans="1:15" ht="45.75" customHeight="1" x14ac:dyDescent="0.2">
      <c r="A49" s="98"/>
      <c r="B49" s="65" t="s">
        <v>179</v>
      </c>
      <c r="C49" s="65"/>
      <c r="D49" s="76" t="s">
        <v>224</v>
      </c>
      <c r="E49" s="24">
        <f>E51</f>
        <v>34969.315000000002</v>
      </c>
      <c r="F49" s="24">
        <f>F51</f>
        <v>34969.315000000002</v>
      </c>
      <c r="G49" s="24">
        <f t="shared" ref="G49" si="35">G51</f>
        <v>4846.3739999999998</v>
      </c>
      <c r="H49" s="24">
        <f t="shared" ref="H49" si="36">H51</f>
        <v>4846.3689999999997</v>
      </c>
      <c r="I49" s="29">
        <f t="shared" si="16"/>
        <v>13.858918883598376</v>
      </c>
      <c r="J49" s="29">
        <f t="shared" si="9"/>
        <v>99.999896830083685</v>
      </c>
      <c r="K49" s="30">
        <f t="shared" si="17"/>
        <v>99.999896830083685</v>
      </c>
      <c r="L49" s="24">
        <f t="shared" si="18"/>
        <v>-5.0000000001091394E-3</v>
      </c>
      <c r="M49" s="28">
        <f t="shared" ref="M49" si="37">M51</f>
        <v>4612.9560000000001</v>
      </c>
      <c r="N49" s="30">
        <f t="shared" si="3"/>
        <v>105.05994420930959</v>
      </c>
      <c r="O49" s="54">
        <f t="shared" si="4"/>
        <v>233.41299999999956</v>
      </c>
    </row>
    <row r="50" spans="1:15" ht="22.5" customHeight="1" x14ac:dyDescent="0.2">
      <c r="A50" s="98"/>
      <c r="B50" s="65"/>
      <c r="C50" s="65"/>
      <c r="D50" s="75" t="s">
        <v>46</v>
      </c>
      <c r="E50" s="24"/>
      <c r="F50" s="24"/>
      <c r="G50" s="24"/>
      <c r="H50" s="24"/>
      <c r="I50" s="29">
        <f t="shared" si="16"/>
        <v>0</v>
      </c>
      <c r="J50" s="29" t="e">
        <f t="shared" si="9"/>
        <v>#DIV/0!</v>
      </c>
      <c r="K50" s="30">
        <f t="shared" si="17"/>
        <v>0</v>
      </c>
      <c r="L50" s="24">
        <f t="shared" si="18"/>
        <v>0</v>
      </c>
      <c r="M50" s="28"/>
      <c r="N50" s="30"/>
      <c r="O50" s="54">
        <f t="shared" si="4"/>
        <v>0</v>
      </c>
    </row>
    <row r="51" spans="1:15" ht="45" customHeight="1" x14ac:dyDescent="0.2">
      <c r="A51" s="98" t="s">
        <v>69</v>
      </c>
      <c r="B51" s="66" t="s">
        <v>149</v>
      </c>
      <c r="C51" s="65" t="s">
        <v>150</v>
      </c>
      <c r="D51" s="75" t="s">
        <v>151</v>
      </c>
      <c r="E51" s="24">
        <v>34969.315000000002</v>
      </c>
      <c r="F51" s="24">
        <v>34969.315000000002</v>
      </c>
      <c r="G51" s="24">
        <v>4846.3739999999998</v>
      </c>
      <c r="H51" s="24">
        <v>4846.3689999999997</v>
      </c>
      <c r="I51" s="29">
        <f t="shared" si="16"/>
        <v>13.858918883598376</v>
      </c>
      <c r="J51" s="29">
        <f t="shared" si="9"/>
        <v>99.999896830083685</v>
      </c>
      <c r="K51" s="30">
        <f t="shared" si="17"/>
        <v>99.999896830083685</v>
      </c>
      <c r="L51" s="24">
        <f t="shared" si="18"/>
        <v>-5.0000000001091394E-3</v>
      </c>
      <c r="M51" s="28">
        <v>4612.9560000000001</v>
      </c>
      <c r="N51" s="30">
        <f t="shared" si="3"/>
        <v>105.05994420930959</v>
      </c>
      <c r="O51" s="54">
        <f t="shared" si="4"/>
        <v>233.41299999999956</v>
      </c>
    </row>
    <row r="52" spans="1:15" ht="23.25" customHeight="1" x14ac:dyDescent="0.2">
      <c r="A52" s="98"/>
      <c r="B52" s="65" t="s">
        <v>157</v>
      </c>
      <c r="C52" s="65"/>
      <c r="D52" s="76" t="s">
        <v>158</v>
      </c>
      <c r="E52" s="24">
        <f>E55</f>
        <v>1266.165</v>
      </c>
      <c r="F52" s="24">
        <f>F55+F54</f>
        <v>1266.165</v>
      </c>
      <c r="G52" s="24">
        <f>G55+G54</f>
        <v>0</v>
      </c>
      <c r="H52" s="24">
        <f>H55+H54</f>
        <v>0</v>
      </c>
      <c r="I52" s="29">
        <f t="shared" si="16"/>
        <v>0</v>
      </c>
      <c r="J52" s="29" t="e">
        <f t="shared" si="9"/>
        <v>#DIV/0!</v>
      </c>
      <c r="K52" s="30">
        <f t="shared" si="17"/>
        <v>0</v>
      </c>
      <c r="L52" s="24">
        <f t="shared" si="18"/>
        <v>0</v>
      </c>
      <c r="M52" s="28">
        <f>M55+M54</f>
        <v>0</v>
      </c>
      <c r="N52" s="39" t="e">
        <f t="shared" si="3"/>
        <v>#DIV/0!</v>
      </c>
      <c r="O52" s="54">
        <f t="shared" si="4"/>
        <v>0</v>
      </c>
    </row>
    <row r="53" spans="1:15" ht="23.25" customHeight="1" x14ac:dyDescent="0.2">
      <c r="A53" s="98"/>
      <c r="B53" s="65"/>
      <c r="C53" s="65"/>
      <c r="D53" s="75" t="s">
        <v>46</v>
      </c>
      <c r="E53" s="24"/>
      <c r="F53" s="24"/>
      <c r="G53" s="24"/>
      <c r="H53" s="24"/>
      <c r="I53" s="29">
        <f t="shared" ref="I53:I54" si="38">IF(F53&gt;0,H53/F53*100,0)</f>
        <v>0</v>
      </c>
      <c r="J53" s="29" t="e">
        <f t="shared" ref="J53:J54" si="39">H53/G53*100</f>
        <v>#DIV/0!</v>
      </c>
      <c r="K53" s="30">
        <f t="shared" ref="K53:K54" si="40">IF(G53&gt;0,H53/G53*100,0)</f>
        <v>0</v>
      </c>
      <c r="L53" s="24">
        <f t="shared" ref="L53:L54" si="41">H53-G53</f>
        <v>0</v>
      </c>
      <c r="M53" s="28"/>
      <c r="N53" s="39" t="e">
        <f t="shared" si="3"/>
        <v>#DIV/0!</v>
      </c>
      <c r="O53" s="54">
        <f t="shared" si="4"/>
        <v>0</v>
      </c>
    </row>
    <row r="54" spans="1:15" ht="27" hidden="1" customHeight="1" x14ac:dyDescent="0.2">
      <c r="A54" s="98"/>
      <c r="B54" s="65" t="s">
        <v>379</v>
      </c>
      <c r="C54" s="65"/>
      <c r="D54" s="75" t="s">
        <v>380</v>
      </c>
      <c r="E54" s="24"/>
      <c r="F54" s="24"/>
      <c r="G54" s="24"/>
      <c r="H54" s="24"/>
      <c r="I54" s="29">
        <f t="shared" si="38"/>
        <v>0</v>
      </c>
      <c r="J54" s="29" t="e">
        <f t="shared" si="39"/>
        <v>#DIV/0!</v>
      </c>
      <c r="K54" s="30">
        <f t="shared" si="40"/>
        <v>0</v>
      </c>
      <c r="L54" s="24">
        <f t="shared" si="41"/>
        <v>0</v>
      </c>
      <c r="M54" s="28"/>
      <c r="N54" s="39" t="e">
        <f t="shared" si="3"/>
        <v>#DIV/0!</v>
      </c>
      <c r="O54" s="54">
        <f t="shared" si="4"/>
        <v>0</v>
      </c>
    </row>
    <row r="55" spans="1:15" ht="29.25" customHeight="1" x14ac:dyDescent="0.2">
      <c r="A55" s="98" t="s">
        <v>152</v>
      </c>
      <c r="B55" s="66" t="s">
        <v>153</v>
      </c>
      <c r="C55" s="66" t="s">
        <v>136</v>
      </c>
      <c r="D55" s="75" t="s">
        <v>154</v>
      </c>
      <c r="E55" s="24">
        <v>1266.165</v>
      </c>
      <c r="F55" s="24">
        <v>1266.165</v>
      </c>
      <c r="G55" s="24"/>
      <c r="H55" s="24"/>
      <c r="I55" s="29">
        <f>IF(F55&gt;0,H55/F55*100,0)</f>
        <v>0</v>
      </c>
      <c r="J55" s="29" t="e">
        <f>H55/G55*100</f>
        <v>#DIV/0!</v>
      </c>
      <c r="K55" s="30">
        <f>IF(G55&gt;0,H55/G55*100,0)</f>
        <v>0</v>
      </c>
      <c r="L55" s="24">
        <f>H55-G55</f>
        <v>0</v>
      </c>
      <c r="M55" s="24"/>
      <c r="N55" s="39" t="e">
        <f t="shared" si="3"/>
        <v>#DIV/0!</v>
      </c>
      <c r="O55" s="54">
        <f>H55-M55</f>
        <v>0</v>
      </c>
    </row>
    <row r="56" spans="1:15" ht="25.5" customHeight="1" x14ac:dyDescent="0.2">
      <c r="A56" s="98"/>
      <c r="B56" s="65" t="s">
        <v>225</v>
      </c>
      <c r="C56" s="65"/>
      <c r="D56" s="76" t="s">
        <v>156</v>
      </c>
      <c r="E56" s="24">
        <f>SUM(E58:E59)</f>
        <v>15133.527</v>
      </c>
      <c r="F56" s="24">
        <f>SUM(F58:F59)</f>
        <v>15133.527</v>
      </c>
      <c r="G56" s="24">
        <f>SUM(G58:G59)</f>
        <v>2048.67</v>
      </c>
      <c r="H56" s="24">
        <f>SUM(H58:H59)</f>
        <v>2048.6669999999999</v>
      </c>
      <c r="I56" s="29">
        <f t="shared" si="16"/>
        <v>13.537273895239357</v>
      </c>
      <c r="J56" s="29">
        <f t="shared" si="9"/>
        <v>99.999853563531445</v>
      </c>
      <c r="K56" s="30">
        <f t="shared" si="17"/>
        <v>99.999853563531445</v>
      </c>
      <c r="L56" s="24">
        <f t="shared" si="18"/>
        <v>-3.0000000001564331E-3</v>
      </c>
      <c r="M56" s="28">
        <f>SUM(M58:M59)</f>
        <v>1910.5630000000001</v>
      </c>
      <c r="N56" s="30">
        <f t="shared" si="3"/>
        <v>107.22844522792496</v>
      </c>
      <c r="O56" s="54">
        <f t="shared" si="4"/>
        <v>138.10399999999981</v>
      </c>
    </row>
    <row r="57" spans="1:15" ht="20.25" customHeight="1" x14ac:dyDescent="0.2">
      <c r="A57" s="98"/>
      <c r="B57" s="65"/>
      <c r="C57" s="65"/>
      <c r="D57" s="75" t="s">
        <v>46</v>
      </c>
      <c r="E57" s="24"/>
      <c r="F57" s="24"/>
      <c r="G57" s="24"/>
      <c r="H57" s="24"/>
      <c r="I57" s="29">
        <f t="shared" si="16"/>
        <v>0</v>
      </c>
      <c r="J57" s="29" t="e">
        <f t="shared" si="9"/>
        <v>#DIV/0!</v>
      </c>
      <c r="K57" s="30">
        <f t="shared" si="17"/>
        <v>0</v>
      </c>
      <c r="L57" s="24">
        <f t="shared" si="18"/>
        <v>0</v>
      </c>
      <c r="M57" s="28"/>
      <c r="N57" s="30"/>
      <c r="O57" s="54">
        <f t="shared" si="4"/>
        <v>0</v>
      </c>
    </row>
    <row r="58" spans="1:15" ht="47.25" customHeight="1" x14ac:dyDescent="0.2">
      <c r="A58" s="98" t="s">
        <v>67</v>
      </c>
      <c r="B58" s="66" t="s">
        <v>226</v>
      </c>
      <c r="C58" s="66" t="s">
        <v>136</v>
      </c>
      <c r="D58" s="75" t="s">
        <v>449</v>
      </c>
      <c r="E58" s="24">
        <v>15050.343000000001</v>
      </c>
      <c r="F58" s="24">
        <v>15050.343000000001</v>
      </c>
      <c r="G58" s="24">
        <v>2048.67</v>
      </c>
      <c r="H58" s="24">
        <v>2048.6669999999999</v>
      </c>
      <c r="I58" s="29">
        <f t="shared" si="16"/>
        <v>13.612095086470784</v>
      </c>
      <c r="J58" s="29">
        <f t="shared" si="9"/>
        <v>99.999853563531445</v>
      </c>
      <c r="K58" s="30">
        <f t="shared" si="17"/>
        <v>99.999853563531445</v>
      </c>
      <c r="L58" s="24">
        <f t="shared" si="18"/>
        <v>-3.0000000001564331E-3</v>
      </c>
      <c r="M58" s="24">
        <v>1910.5630000000001</v>
      </c>
      <c r="N58" s="30">
        <f t="shared" si="3"/>
        <v>107.22844522792496</v>
      </c>
      <c r="O58" s="54">
        <f t="shared" si="4"/>
        <v>138.10399999999981</v>
      </c>
    </row>
    <row r="59" spans="1:15" ht="22.5" customHeight="1" x14ac:dyDescent="0.2">
      <c r="A59" s="98" t="s">
        <v>22</v>
      </c>
      <c r="B59" s="66" t="s">
        <v>227</v>
      </c>
      <c r="C59" s="66" t="s">
        <v>136</v>
      </c>
      <c r="D59" s="75" t="s">
        <v>160</v>
      </c>
      <c r="E59" s="24">
        <v>83.183999999999997</v>
      </c>
      <c r="F59" s="24">
        <v>83.183999999999997</v>
      </c>
      <c r="G59" s="24"/>
      <c r="H59" s="24"/>
      <c r="I59" s="29">
        <f t="shared" si="16"/>
        <v>0</v>
      </c>
      <c r="J59" s="29" t="e">
        <f t="shared" si="9"/>
        <v>#DIV/0!</v>
      </c>
      <c r="K59" s="30">
        <f t="shared" si="17"/>
        <v>0</v>
      </c>
      <c r="L59" s="24">
        <f t="shared" si="18"/>
        <v>0</v>
      </c>
      <c r="M59" s="28"/>
      <c r="N59" s="39" t="e">
        <f t="shared" si="3"/>
        <v>#DIV/0!</v>
      </c>
      <c r="O59" s="54">
        <f t="shared" si="4"/>
        <v>0</v>
      </c>
    </row>
    <row r="60" spans="1:15" ht="44.25" customHeight="1" x14ac:dyDescent="0.2">
      <c r="A60" s="98"/>
      <c r="B60" s="65" t="s">
        <v>155</v>
      </c>
      <c r="C60" s="65"/>
      <c r="D60" s="76" t="s">
        <v>416</v>
      </c>
      <c r="E60" s="24">
        <f>SUM(E62:E64)</f>
        <v>17682.773000000001</v>
      </c>
      <c r="F60" s="24">
        <f t="shared" ref="F60:H60" si="42">SUM(F62:F64)</f>
        <v>17682.773000000001</v>
      </c>
      <c r="G60" s="24">
        <f t="shared" si="42"/>
        <v>2517.4090000000001</v>
      </c>
      <c r="H60" s="24">
        <f t="shared" si="42"/>
        <v>2437.7310000000002</v>
      </c>
      <c r="I60" s="29">
        <f t="shared" si="16"/>
        <v>13.785909031349325</v>
      </c>
      <c r="J60" s="29">
        <f t="shared" si="9"/>
        <v>96.834920348660077</v>
      </c>
      <c r="K60" s="30">
        <f t="shared" si="17"/>
        <v>96.834920348660077</v>
      </c>
      <c r="L60" s="24">
        <f t="shared" si="18"/>
        <v>-79.677999999999884</v>
      </c>
      <c r="M60" s="28">
        <f>SUM(M62:M64)</f>
        <v>2422.0479999999998</v>
      </c>
      <c r="N60" s="30">
        <f t="shared" si="3"/>
        <v>100.6475098759397</v>
      </c>
      <c r="O60" s="54">
        <f t="shared" ref="O60:P60" si="43">SUM(O62:O64)</f>
        <v>15.683000000000039</v>
      </c>
    </row>
    <row r="61" spans="1:15" ht="21" customHeight="1" x14ac:dyDescent="0.2">
      <c r="A61" s="98"/>
      <c r="B61" s="65"/>
      <c r="C61" s="65"/>
      <c r="D61" s="75" t="s">
        <v>46</v>
      </c>
      <c r="E61" s="24"/>
      <c r="F61" s="24"/>
      <c r="G61" s="24"/>
      <c r="H61" s="24"/>
      <c r="I61" s="29">
        <f t="shared" si="16"/>
        <v>0</v>
      </c>
      <c r="J61" s="29" t="e">
        <f t="shared" si="9"/>
        <v>#DIV/0!</v>
      </c>
      <c r="K61" s="30">
        <f t="shared" si="17"/>
        <v>0</v>
      </c>
      <c r="L61" s="24">
        <f t="shared" si="18"/>
        <v>0</v>
      </c>
      <c r="M61" s="28"/>
      <c r="N61" s="30"/>
      <c r="O61" s="54">
        <f t="shared" si="4"/>
        <v>0</v>
      </c>
    </row>
    <row r="62" spans="1:15" ht="32.25" customHeight="1" x14ac:dyDescent="0.2">
      <c r="A62" s="98" t="s">
        <v>103</v>
      </c>
      <c r="B62" s="66" t="s">
        <v>159</v>
      </c>
      <c r="C62" s="66" t="s">
        <v>136</v>
      </c>
      <c r="D62" s="75" t="s">
        <v>446</v>
      </c>
      <c r="E62" s="24">
        <v>16675.145</v>
      </c>
      <c r="F62" s="24">
        <v>16675.145</v>
      </c>
      <c r="G62" s="24">
        <v>2456.1089999999999</v>
      </c>
      <c r="H62" s="24">
        <v>2376.431</v>
      </c>
      <c r="I62" s="29">
        <f t="shared" si="16"/>
        <v>14.251336345201196</v>
      </c>
      <c r="J62" s="29">
        <f t="shared" si="9"/>
        <v>96.755925734566347</v>
      </c>
      <c r="K62" s="30">
        <f t="shared" si="17"/>
        <v>96.755925734566347</v>
      </c>
      <c r="L62" s="24">
        <f t="shared" si="18"/>
        <v>-79.677999999999884</v>
      </c>
      <c r="M62" s="24">
        <v>2347.846</v>
      </c>
      <c r="N62" s="30">
        <f t="shared" si="3"/>
        <v>101.2174989330646</v>
      </c>
      <c r="O62" s="54">
        <f t="shared" si="4"/>
        <v>28.585000000000036</v>
      </c>
    </row>
    <row r="63" spans="1:15" ht="32.25" customHeight="1" x14ac:dyDescent="0.2">
      <c r="A63" s="98" t="s">
        <v>68</v>
      </c>
      <c r="B63" s="66" t="s">
        <v>228</v>
      </c>
      <c r="C63" s="66" t="s">
        <v>136</v>
      </c>
      <c r="D63" s="75" t="s">
        <v>447</v>
      </c>
      <c r="E63" s="24">
        <v>530.69799999999998</v>
      </c>
      <c r="F63" s="24">
        <v>530.69799999999998</v>
      </c>
      <c r="G63" s="24">
        <v>29.5</v>
      </c>
      <c r="H63" s="24">
        <v>29.5</v>
      </c>
      <c r="I63" s="29">
        <f t="shared" si="16"/>
        <v>5.5587170104277766</v>
      </c>
      <c r="J63" s="29">
        <f t="shared" si="9"/>
        <v>100</v>
      </c>
      <c r="K63" s="30">
        <f t="shared" si="17"/>
        <v>100</v>
      </c>
      <c r="L63" s="24">
        <f t="shared" si="18"/>
        <v>0</v>
      </c>
      <c r="M63" s="24">
        <v>74.201999999999998</v>
      </c>
      <c r="N63" s="30">
        <f>H63/M63*100</f>
        <v>39.756340799439371</v>
      </c>
      <c r="O63" s="54">
        <f>H63-M63</f>
        <v>-44.701999999999998</v>
      </c>
    </row>
    <row r="64" spans="1:15" ht="44.25" customHeight="1" x14ac:dyDescent="0.2">
      <c r="A64" s="98"/>
      <c r="B64" s="66" t="s">
        <v>432</v>
      </c>
      <c r="C64" s="66"/>
      <c r="D64" s="75" t="s">
        <v>433</v>
      </c>
      <c r="E64" s="24">
        <v>476.93</v>
      </c>
      <c r="F64" s="24">
        <v>476.93</v>
      </c>
      <c r="G64" s="24">
        <v>31.8</v>
      </c>
      <c r="H64" s="24">
        <v>31.8</v>
      </c>
      <c r="I64" s="29">
        <f t="shared" ref="I64" si="44">IF(F64&gt;0,H64/F64*100,0)</f>
        <v>6.6676451470865743</v>
      </c>
      <c r="J64" s="29">
        <f t="shared" ref="J64" si="45">H64/G64*100</f>
        <v>100</v>
      </c>
      <c r="K64" s="30">
        <f t="shared" ref="K64" si="46">IF(G64&gt;0,H64/G64*100,0)</f>
        <v>100</v>
      </c>
      <c r="L64" s="24">
        <f t="shared" ref="L64" si="47">H64-G64</f>
        <v>0</v>
      </c>
      <c r="M64" s="24"/>
      <c r="N64" s="39" t="e">
        <f>H64/M64*100</f>
        <v>#DIV/0!</v>
      </c>
      <c r="O64" s="54">
        <f>H64-M64</f>
        <v>31.8</v>
      </c>
    </row>
    <row r="65" spans="1:15" ht="47.25" x14ac:dyDescent="0.2">
      <c r="A65" s="98" t="s">
        <v>3</v>
      </c>
      <c r="B65" s="65" t="s">
        <v>161</v>
      </c>
      <c r="C65" s="65" t="s">
        <v>136</v>
      </c>
      <c r="D65" s="76" t="s">
        <v>163</v>
      </c>
      <c r="E65" s="24">
        <v>5680</v>
      </c>
      <c r="F65" s="24">
        <v>5680</v>
      </c>
      <c r="G65" s="24"/>
      <c r="H65" s="24"/>
      <c r="I65" s="29">
        <f t="shared" si="16"/>
        <v>0</v>
      </c>
      <c r="J65" s="29" t="e">
        <f t="shared" si="9"/>
        <v>#DIV/0!</v>
      </c>
      <c r="K65" s="30">
        <f t="shared" si="17"/>
        <v>0</v>
      </c>
      <c r="L65" s="24">
        <f t="shared" si="18"/>
        <v>0</v>
      </c>
      <c r="M65" s="24"/>
      <c r="N65" s="39" t="e">
        <f>H65/M65*100</f>
        <v>#DIV/0!</v>
      </c>
      <c r="O65" s="54">
        <f t="shared" si="4"/>
        <v>0</v>
      </c>
    </row>
    <row r="66" spans="1:15" ht="60.75" customHeight="1" x14ac:dyDescent="0.2">
      <c r="A66" s="98"/>
      <c r="B66" s="65" t="s">
        <v>162</v>
      </c>
      <c r="C66" s="65"/>
      <c r="D66" s="77" t="s">
        <v>229</v>
      </c>
      <c r="E66" s="24">
        <v>21207.279999999999</v>
      </c>
      <c r="F66" s="24">
        <v>21207.279999999999</v>
      </c>
      <c r="G66" s="24">
        <v>3483.623</v>
      </c>
      <c r="H66" s="24">
        <v>3471.027</v>
      </c>
      <c r="I66" s="29">
        <f t="shared" si="16"/>
        <v>16.367148450909312</v>
      </c>
      <c r="J66" s="29">
        <f t="shared" si="9"/>
        <v>99.63842241252857</v>
      </c>
      <c r="K66" s="30">
        <f t="shared" si="17"/>
        <v>99.63842241252857</v>
      </c>
      <c r="L66" s="24">
        <f t="shared" si="18"/>
        <v>-12.596000000000004</v>
      </c>
      <c r="M66" s="24">
        <v>3353.37</v>
      </c>
      <c r="N66" s="30">
        <f t="shared" si="3"/>
        <v>103.50861968706108</v>
      </c>
      <c r="O66" s="54">
        <f t="shared" si="4"/>
        <v>117.65700000000015</v>
      </c>
    </row>
    <row r="67" spans="1:15" ht="23.25" customHeight="1" x14ac:dyDescent="0.2">
      <c r="A67" s="98" t="s">
        <v>109</v>
      </c>
      <c r="B67" s="66" t="s">
        <v>230</v>
      </c>
      <c r="C67" s="66" t="s">
        <v>144</v>
      </c>
      <c r="D67" s="76" t="s">
        <v>232</v>
      </c>
      <c r="E67" s="24">
        <f>E69</f>
        <v>349.3</v>
      </c>
      <c r="F67" s="24">
        <f>F69</f>
        <v>349.3</v>
      </c>
      <c r="G67" s="24">
        <f t="shared" ref="G67" si="48">G69</f>
        <v>116.434</v>
      </c>
      <c r="H67" s="24">
        <f t="shared" ref="H67" si="49">H69</f>
        <v>0</v>
      </c>
      <c r="I67" s="29">
        <f t="shared" si="16"/>
        <v>0</v>
      </c>
      <c r="J67" s="29">
        <f t="shared" si="9"/>
        <v>0</v>
      </c>
      <c r="K67" s="30">
        <f t="shared" si="17"/>
        <v>0</v>
      </c>
      <c r="L67" s="24">
        <f t="shared" si="18"/>
        <v>-116.434</v>
      </c>
      <c r="M67" s="28">
        <f t="shared" ref="M67" si="50">M69</f>
        <v>0</v>
      </c>
      <c r="N67" s="39" t="e">
        <f t="shared" si="3"/>
        <v>#DIV/0!</v>
      </c>
      <c r="O67" s="54">
        <f t="shared" si="4"/>
        <v>0</v>
      </c>
    </row>
    <row r="68" spans="1:15" ht="19.5" customHeight="1" x14ac:dyDescent="0.2">
      <c r="A68" s="98"/>
      <c r="B68" s="66"/>
      <c r="C68" s="66"/>
      <c r="D68" s="75" t="s">
        <v>46</v>
      </c>
      <c r="E68" s="24"/>
      <c r="F68" s="24"/>
      <c r="G68" s="24"/>
      <c r="H68" s="24"/>
      <c r="I68" s="29"/>
      <c r="J68" s="29"/>
      <c r="K68" s="30"/>
      <c r="L68" s="24"/>
      <c r="M68" s="28"/>
      <c r="N68" s="30"/>
      <c r="O68" s="54">
        <f t="shared" si="4"/>
        <v>0</v>
      </c>
    </row>
    <row r="69" spans="1:15" ht="47.25" x14ac:dyDescent="0.2">
      <c r="A69" s="98" t="s">
        <v>6</v>
      </c>
      <c r="B69" s="66" t="s">
        <v>231</v>
      </c>
      <c r="C69" s="66" t="s">
        <v>144</v>
      </c>
      <c r="D69" s="75" t="s">
        <v>233</v>
      </c>
      <c r="E69" s="24">
        <v>349.3</v>
      </c>
      <c r="F69" s="24">
        <v>349.3</v>
      </c>
      <c r="G69" s="24">
        <v>116.434</v>
      </c>
      <c r="H69" s="24"/>
      <c r="I69" s="29">
        <f t="shared" si="16"/>
        <v>0</v>
      </c>
      <c r="J69" s="29">
        <f t="shared" si="9"/>
        <v>0</v>
      </c>
      <c r="K69" s="30">
        <f t="shared" si="17"/>
        <v>0</v>
      </c>
      <c r="L69" s="24">
        <f t="shared" si="18"/>
        <v>-116.434</v>
      </c>
      <c r="M69" s="24"/>
      <c r="N69" s="39" t="e">
        <f t="shared" si="3"/>
        <v>#DIV/0!</v>
      </c>
      <c r="O69" s="54">
        <f t="shared" si="4"/>
        <v>0</v>
      </c>
    </row>
    <row r="70" spans="1:15" ht="63" hidden="1" customHeight="1" x14ac:dyDescent="0.2">
      <c r="A70" s="98" t="s">
        <v>70</v>
      </c>
      <c r="B70" s="65" t="s">
        <v>164</v>
      </c>
      <c r="C70" s="65" t="s">
        <v>166</v>
      </c>
      <c r="D70" s="77" t="s">
        <v>369</v>
      </c>
      <c r="E70" s="24"/>
      <c r="F70" s="24"/>
      <c r="G70" s="24"/>
      <c r="H70" s="24"/>
      <c r="I70" s="29">
        <f t="shared" si="16"/>
        <v>0</v>
      </c>
      <c r="J70" s="29" t="e">
        <f t="shared" si="9"/>
        <v>#DIV/0!</v>
      </c>
      <c r="K70" s="30">
        <f t="shared" si="17"/>
        <v>0</v>
      </c>
      <c r="L70" s="24">
        <f t="shared" si="18"/>
        <v>0</v>
      </c>
      <c r="M70" s="24"/>
      <c r="N70" s="39" t="e">
        <f t="shared" si="3"/>
        <v>#DIV/0!</v>
      </c>
      <c r="O70" s="54">
        <f t="shared" si="4"/>
        <v>0</v>
      </c>
    </row>
    <row r="71" spans="1:15" ht="22.5" customHeight="1" x14ac:dyDescent="0.2">
      <c r="A71" s="98"/>
      <c r="B71" s="65" t="s">
        <v>165</v>
      </c>
      <c r="C71" s="65"/>
      <c r="D71" s="76" t="s">
        <v>167</v>
      </c>
      <c r="E71" s="24">
        <f>E73</f>
        <v>6071.2179999999998</v>
      </c>
      <c r="F71" s="24">
        <f>F73+F74</f>
        <v>9166.2337599999992</v>
      </c>
      <c r="G71" s="24">
        <f>G73+G74</f>
        <v>1673.9139399999999</v>
      </c>
      <c r="H71" s="24">
        <f>H73+H74</f>
        <v>1147.6790000000001</v>
      </c>
      <c r="I71" s="29">
        <f t="shared" si="16"/>
        <v>12.520725851530107</v>
      </c>
      <c r="J71" s="29">
        <f t="shared" si="9"/>
        <v>68.562604837378927</v>
      </c>
      <c r="K71" s="30">
        <f t="shared" si="17"/>
        <v>68.562604837378927</v>
      </c>
      <c r="L71" s="24">
        <f t="shared" si="18"/>
        <v>-526.23493999999982</v>
      </c>
      <c r="M71" s="28">
        <f t="shared" ref="M71" si="51">M73</f>
        <v>764.274</v>
      </c>
      <c r="N71" s="60">
        <f t="shared" si="3"/>
        <v>150.16590908496167</v>
      </c>
      <c r="O71" s="54">
        <f t="shared" si="4"/>
        <v>383.40500000000009</v>
      </c>
    </row>
    <row r="72" spans="1:15" ht="20.25" customHeight="1" x14ac:dyDescent="0.2">
      <c r="A72" s="98"/>
      <c r="B72" s="65"/>
      <c r="C72" s="65"/>
      <c r="D72" s="75" t="s">
        <v>46</v>
      </c>
      <c r="E72" s="24"/>
      <c r="F72" s="24"/>
      <c r="G72" s="24"/>
      <c r="H72" s="24"/>
      <c r="I72" s="29">
        <f t="shared" si="16"/>
        <v>0</v>
      </c>
      <c r="J72" s="29" t="e">
        <f t="shared" si="9"/>
        <v>#DIV/0!</v>
      </c>
      <c r="K72" s="30">
        <f t="shared" si="17"/>
        <v>0</v>
      </c>
      <c r="L72" s="24">
        <f t="shared" si="18"/>
        <v>0</v>
      </c>
      <c r="M72" s="28"/>
      <c r="N72" s="39" t="e">
        <f t="shared" si="3"/>
        <v>#DIV/0!</v>
      </c>
      <c r="O72" s="54">
        <f t="shared" si="4"/>
        <v>0</v>
      </c>
    </row>
    <row r="73" spans="1:15" ht="45" customHeight="1" x14ac:dyDescent="0.2">
      <c r="A73" s="98" t="s">
        <v>71</v>
      </c>
      <c r="B73" s="66" t="s">
        <v>234</v>
      </c>
      <c r="C73" s="66" t="s">
        <v>148</v>
      </c>
      <c r="D73" s="75" t="s">
        <v>370</v>
      </c>
      <c r="E73" s="24">
        <v>6071.2179999999998</v>
      </c>
      <c r="F73" s="24">
        <v>6071.2179999999998</v>
      </c>
      <c r="G73" s="24">
        <v>900.16</v>
      </c>
      <c r="H73" s="24">
        <v>898.851</v>
      </c>
      <c r="I73" s="29">
        <f t="shared" si="16"/>
        <v>14.805118182216484</v>
      </c>
      <c r="J73" s="29">
        <f t="shared" si="9"/>
        <v>99.854581407749734</v>
      </c>
      <c r="K73" s="30">
        <f t="shared" si="17"/>
        <v>99.854581407749734</v>
      </c>
      <c r="L73" s="24">
        <f t="shared" si="18"/>
        <v>-1.3089999999999691</v>
      </c>
      <c r="M73" s="24">
        <v>764.274</v>
      </c>
      <c r="N73" s="60">
        <f t="shared" si="3"/>
        <v>117.60847549439075</v>
      </c>
      <c r="O73" s="54">
        <f t="shared" si="4"/>
        <v>134.577</v>
      </c>
    </row>
    <row r="74" spans="1:15" ht="63" x14ac:dyDescent="0.2">
      <c r="A74" s="98"/>
      <c r="B74" s="66" t="s">
        <v>425</v>
      </c>
      <c r="C74" s="66"/>
      <c r="D74" s="75" t="s">
        <v>426</v>
      </c>
      <c r="E74" s="24"/>
      <c r="F74" s="31">
        <v>3095.0157599999998</v>
      </c>
      <c r="G74" s="31">
        <v>773.75393999999994</v>
      </c>
      <c r="H74" s="24">
        <v>248.828</v>
      </c>
      <c r="I74" s="29">
        <f t="shared" ref="I74:I75" si="52">IF(F74&gt;0,H74/F74*100,0)</f>
        <v>8.0396359597212523</v>
      </c>
      <c r="J74" s="29">
        <f t="shared" ref="J74:J75" si="53">H74/G74*100</f>
        <v>32.158543838885009</v>
      </c>
      <c r="K74" s="30">
        <f t="shared" ref="K74:K75" si="54">IF(G74&gt;0,H74/G74*100,0)</f>
        <v>32.158543838885009</v>
      </c>
      <c r="L74" s="24">
        <f t="shared" ref="L74:L75" si="55">H74-G74</f>
        <v>-524.92593999999997</v>
      </c>
      <c r="M74" s="24"/>
      <c r="N74" s="39" t="e">
        <f t="shared" ref="N74:N75" si="56">H74/M74*100</f>
        <v>#DIV/0!</v>
      </c>
      <c r="O74" s="54">
        <f t="shared" ref="O74:O75" si="57">H74-M74</f>
        <v>248.828</v>
      </c>
    </row>
    <row r="75" spans="1:15" ht="24" hidden="1" customHeight="1" x14ac:dyDescent="0.2">
      <c r="A75" s="98"/>
      <c r="B75" s="65" t="s">
        <v>236</v>
      </c>
      <c r="C75" s="66"/>
      <c r="D75" s="76" t="s">
        <v>396</v>
      </c>
      <c r="E75" s="24"/>
      <c r="F75" s="24"/>
      <c r="G75" s="24"/>
      <c r="H75" s="24"/>
      <c r="I75" s="29">
        <f t="shared" si="52"/>
        <v>0</v>
      </c>
      <c r="J75" s="29" t="e">
        <f t="shared" si="53"/>
        <v>#DIV/0!</v>
      </c>
      <c r="K75" s="30">
        <f t="shared" si="54"/>
        <v>0</v>
      </c>
      <c r="L75" s="24">
        <f t="shared" si="55"/>
        <v>0</v>
      </c>
      <c r="M75" s="28"/>
      <c r="N75" s="60" t="e">
        <f t="shared" si="56"/>
        <v>#DIV/0!</v>
      </c>
      <c r="O75" s="54">
        <f t="shared" si="57"/>
        <v>0</v>
      </c>
    </row>
    <row r="76" spans="1:15" ht="21" customHeight="1" x14ac:dyDescent="0.2">
      <c r="A76" s="98" t="s">
        <v>30</v>
      </c>
      <c r="B76" s="65" t="s">
        <v>237</v>
      </c>
      <c r="C76" s="65" t="s">
        <v>168</v>
      </c>
      <c r="D76" s="76" t="s">
        <v>238</v>
      </c>
      <c r="E76" s="24">
        <f>SUM(E78:E79)</f>
        <v>87801.035999999993</v>
      </c>
      <c r="F76" s="31">
        <f>SUM(F78:F79)</f>
        <v>92301.035999999993</v>
      </c>
      <c r="G76" s="31">
        <f t="shared" ref="G76" si="58">SUM(G78:G79)</f>
        <v>8324.4860000000008</v>
      </c>
      <c r="H76" s="24">
        <f t="shared" ref="H76" si="59">SUM(H78:H79)</f>
        <v>8322.009</v>
      </c>
      <c r="I76" s="29">
        <f t="shared" si="16"/>
        <v>9.0161599052907722</v>
      </c>
      <c r="J76" s="29">
        <f t="shared" si="9"/>
        <v>99.970244409084231</v>
      </c>
      <c r="K76" s="30">
        <f t="shared" si="17"/>
        <v>99.970244409084231</v>
      </c>
      <c r="L76" s="24">
        <f t="shared" si="18"/>
        <v>-2.4770000000007713</v>
      </c>
      <c r="M76" s="28">
        <f t="shared" ref="M76" si="60">SUM(M78:M79)</f>
        <v>6385.3150000000005</v>
      </c>
      <c r="N76" s="30">
        <f t="shared" ref="N76:N148" si="61">H76/M76*100</f>
        <v>130.33043788755919</v>
      </c>
      <c r="O76" s="54">
        <f t="shared" ref="O76:O148" si="62">H76-M76</f>
        <v>1936.6939999999995</v>
      </c>
    </row>
    <row r="77" spans="1:15" ht="21" customHeight="1" x14ac:dyDescent="0.2">
      <c r="A77" s="98"/>
      <c r="B77" s="65"/>
      <c r="C77" s="65"/>
      <c r="D77" s="75" t="s">
        <v>46</v>
      </c>
      <c r="E77" s="24"/>
      <c r="F77" s="24"/>
      <c r="G77" s="24"/>
      <c r="H77" s="24"/>
      <c r="I77" s="29">
        <f t="shared" si="16"/>
        <v>0</v>
      </c>
      <c r="J77" s="29"/>
      <c r="K77" s="30">
        <f t="shared" si="17"/>
        <v>0</v>
      </c>
      <c r="L77" s="24"/>
      <c r="M77" s="28"/>
      <c r="N77" s="30"/>
      <c r="O77" s="54">
        <f t="shared" si="62"/>
        <v>0</v>
      </c>
    </row>
    <row r="78" spans="1:15" ht="47.25" x14ac:dyDescent="0.2">
      <c r="A78" s="98"/>
      <c r="B78" s="66" t="s">
        <v>239</v>
      </c>
      <c r="C78" s="65"/>
      <c r="D78" s="75" t="s">
        <v>450</v>
      </c>
      <c r="E78" s="24">
        <v>6242.89</v>
      </c>
      <c r="F78" s="24">
        <v>6242.89</v>
      </c>
      <c r="G78" s="24">
        <v>859.50400000000002</v>
      </c>
      <c r="H78" s="24">
        <v>859.49900000000002</v>
      </c>
      <c r="I78" s="29">
        <f t="shared" si="16"/>
        <v>13.767646074173982</v>
      </c>
      <c r="J78" s="29"/>
      <c r="K78" s="30">
        <f t="shared" si="17"/>
        <v>99.999418269141273</v>
      </c>
      <c r="L78" s="24">
        <f t="shared" ref="L78:L79" si="63">H78-G78</f>
        <v>-4.9999999999954525E-3</v>
      </c>
      <c r="M78" s="24">
        <v>793.63499999999999</v>
      </c>
      <c r="N78" s="30">
        <f t="shared" si="61"/>
        <v>108.2990291506801</v>
      </c>
      <c r="O78" s="54">
        <f t="shared" si="62"/>
        <v>65.864000000000033</v>
      </c>
    </row>
    <row r="79" spans="1:15" ht="27.75" customHeight="1" x14ac:dyDescent="0.2">
      <c r="A79" s="98"/>
      <c r="B79" s="66" t="s">
        <v>240</v>
      </c>
      <c r="C79" s="65"/>
      <c r="D79" s="75" t="s">
        <v>241</v>
      </c>
      <c r="E79" s="24">
        <v>81558.145999999993</v>
      </c>
      <c r="F79" s="24">
        <v>86058.145999999993</v>
      </c>
      <c r="G79" s="24">
        <v>7464.982</v>
      </c>
      <c r="H79" s="24">
        <v>7462.51</v>
      </c>
      <c r="I79" s="29">
        <f t="shared" si="16"/>
        <v>8.671474284375126</v>
      </c>
      <c r="J79" s="29"/>
      <c r="K79" s="30">
        <f t="shared" si="17"/>
        <v>99.966885385658003</v>
      </c>
      <c r="L79" s="24">
        <f t="shared" si="63"/>
        <v>-2.4719999999997526</v>
      </c>
      <c r="M79" s="24">
        <v>5591.68</v>
      </c>
      <c r="N79" s="30">
        <f t="shared" si="61"/>
        <v>133.4573866887948</v>
      </c>
      <c r="O79" s="54">
        <f t="shared" si="62"/>
        <v>1870.83</v>
      </c>
    </row>
    <row r="80" spans="1:15" ht="21.75" customHeight="1" x14ac:dyDescent="0.2">
      <c r="A80" s="11" t="s">
        <v>35</v>
      </c>
      <c r="B80" s="20" t="s">
        <v>169</v>
      </c>
      <c r="C80" s="67"/>
      <c r="D80" s="72" t="s">
        <v>49</v>
      </c>
      <c r="E80" s="25">
        <v>70911.66</v>
      </c>
      <c r="F80" s="25">
        <v>70911.66</v>
      </c>
      <c r="G80" s="25">
        <v>11329.918</v>
      </c>
      <c r="H80" s="25">
        <v>11194.394</v>
      </c>
      <c r="I80" s="26">
        <f t="shared" si="16"/>
        <v>15.786393944239919</v>
      </c>
      <c r="J80" s="26">
        <f t="shared" si="9"/>
        <v>98.80383953352532</v>
      </c>
      <c r="K80" s="27">
        <f t="shared" si="17"/>
        <v>98.80383953352532</v>
      </c>
      <c r="L80" s="25">
        <f t="shared" si="18"/>
        <v>-135.52399999999943</v>
      </c>
      <c r="M80" s="25">
        <v>10640.191999999999</v>
      </c>
      <c r="N80" s="27">
        <f t="shared" si="61"/>
        <v>105.20857142427506</v>
      </c>
      <c r="O80" s="53">
        <f t="shared" si="62"/>
        <v>554.20200000000114</v>
      </c>
    </row>
    <row r="81" spans="1:15" ht="21.75" customHeight="1" x14ac:dyDescent="0.2">
      <c r="A81" s="11" t="s">
        <v>37</v>
      </c>
      <c r="B81" s="20" t="s">
        <v>170</v>
      </c>
      <c r="C81" s="67"/>
      <c r="D81" s="72" t="s">
        <v>51</v>
      </c>
      <c r="E81" s="25">
        <v>118360.07</v>
      </c>
      <c r="F81" s="25">
        <v>118360.07</v>
      </c>
      <c r="G81" s="25">
        <v>19437.013999999999</v>
      </c>
      <c r="H81" s="25">
        <v>16451.897000000001</v>
      </c>
      <c r="I81" s="26">
        <f t="shared" si="16"/>
        <v>13.899870961549787</v>
      </c>
      <c r="J81" s="26">
        <f t="shared" si="9"/>
        <v>84.642100890599764</v>
      </c>
      <c r="K81" s="27">
        <f t="shared" si="17"/>
        <v>84.642100890599764</v>
      </c>
      <c r="L81" s="25">
        <f t="shared" si="18"/>
        <v>-2985.1169999999984</v>
      </c>
      <c r="M81" s="25">
        <v>18699.189999999999</v>
      </c>
      <c r="N81" s="27">
        <f t="shared" si="61"/>
        <v>87.981869802916606</v>
      </c>
      <c r="O81" s="53">
        <f t="shared" si="62"/>
        <v>-2247.2929999999978</v>
      </c>
    </row>
    <row r="82" spans="1:15" ht="15.75" hidden="1" x14ac:dyDescent="0.2">
      <c r="A82" s="11" t="s">
        <v>99</v>
      </c>
      <c r="B82" s="20"/>
      <c r="C82" s="67"/>
      <c r="D82" s="78" t="s">
        <v>100</v>
      </c>
      <c r="E82" s="25"/>
      <c r="F82" s="25"/>
      <c r="G82" s="25"/>
      <c r="H82" s="25"/>
      <c r="I82" s="26">
        <f t="shared" si="16"/>
        <v>0</v>
      </c>
      <c r="J82" s="26" t="e">
        <f t="shared" si="9"/>
        <v>#DIV/0!</v>
      </c>
      <c r="K82" s="27">
        <f t="shared" si="17"/>
        <v>0</v>
      </c>
      <c r="L82" s="25">
        <f t="shared" si="18"/>
        <v>0</v>
      </c>
      <c r="M82" s="23"/>
      <c r="N82" s="27" t="e">
        <f t="shared" si="61"/>
        <v>#DIV/0!</v>
      </c>
      <c r="O82" s="53">
        <f t="shared" si="62"/>
        <v>0</v>
      </c>
    </row>
    <row r="83" spans="1:15" ht="21.75" customHeight="1" x14ac:dyDescent="0.2">
      <c r="A83" s="11" t="s">
        <v>29</v>
      </c>
      <c r="B83" s="20" t="s">
        <v>171</v>
      </c>
      <c r="C83" s="67"/>
      <c r="D83" s="72" t="s">
        <v>106</v>
      </c>
      <c r="E83" s="25">
        <f>E85+E91+E94+E98</f>
        <v>546149.51600000006</v>
      </c>
      <c r="F83" s="25">
        <f>F85+F91+F94+F98</f>
        <v>576630.13799999992</v>
      </c>
      <c r="G83" s="25">
        <f>G85+G91+G94+G98+G90</f>
        <v>86814.907000000007</v>
      </c>
      <c r="H83" s="25">
        <f>H85+H91+H94+H98+H90</f>
        <v>86802.099000000002</v>
      </c>
      <c r="I83" s="26">
        <f t="shared" si="16"/>
        <v>15.053340656294315</v>
      </c>
      <c r="J83" s="26">
        <f t="shared" si="9"/>
        <v>99.98524677334504</v>
      </c>
      <c r="K83" s="27">
        <f t="shared" si="17"/>
        <v>99.98524677334504</v>
      </c>
      <c r="L83" s="25">
        <f t="shared" si="18"/>
        <v>-12.80800000000454</v>
      </c>
      <c r="M83" s="23">
        <f>M85+M91+M94+M98+M90</f>
        <v>141645.10200000001</v>
      </c>
      <c r="N83" s="27">
        <f t="shared" si="61"/>
        <v>61.281398208884056</v>
      </c>
      <c r="O83" s="53">
        <f t="shared" si="62"/>
        <v>-54843.003000000012</v>
      </c>
    </row>
    <row r="84" spans="1:15" ht="19.5" customHeight="1" x14ac:dyDescent="0.2">
      <c r="A84" s="98"/>
      <c r="B84" s="65"/>
      <c r="C84" s="65"/>
      <c r="D84" s="73" t="s">
        <v>47</v>
      </c>
      <c r="E84" s="28"/>
      <c r="F84" s="28"/>
      <c r="G84" s="24"/>
      <c r="H84" s="24"/>
      <c r="I84" s="29">
        <f t="shared" si="16"/>
        <v>0</v>
      </c>
      <c r="J84" s="29"/>
      <c r="K84" s="30">
        <f t="shared" si="17"/>
        <v>0</v>
      </c>
      <c r="L84" s="24">
        <f t="shared" si="18"/>
        <v>0</v>
      </c>
      <c r="M84" s="28"/>
      <c r="N84" s="41"/>
      <c r="O84" s="54">
        <f t="shared" si="62"/>
        <v>0</v>
      </c>
    </row>
    <row r="85" spans="1:15" ht="31.5" x14ac:dyDescent="0.2">
      <c r="A85" s="98" t="s">
        <v>32</v>
      </c>
      <c r="B85" s="65" t="s">
        <v>172</v>
      </c>
      <c r="C85" s="65" t="s">
        <v>173</v>
      </c>
      <c r="D85" s="76" t="s">
        <v>242</v>
      </c>
      <c r="E85" s="24">
        <f>E87+E89+E88</f>
        <v>113800</v>
      </c>
      <c r="F85" s="24">
        <f>F87+F89+F88</f>
        <v>138800</v>
      </c>
      <c r="G85" s="24">
        <f>G87+G89+G88</f>
        <v>43163.226999999999</v>
      </c>
      <c r="H85" s="24">
        <f t="shared" ref="H85" si="64">H87+H89+H88</f>
        <v>43163.226999999999</v>
      </c>
      <c r="I85" s="29">
        <f t="shared" si="16"/>
        <v>31.097425792507206</v>
      </c>
      <c r="J85" s="29">
        <f t="shared" ref="J85:J132" si="65">H85/G85*100</f>
        <v>100</v>
      </c>
      <c r="K85" s="30">
        <f t="shared" si="17"/>
        <v>100</v>
      </c>
      <c r="L85" s="24">
        <f t="shared" si="18"/>
        <v>0</v>
      </c>
      <c r="M85" s="28">
        <f t="shared" ref="M85" si="66">M87+M89+M88</f>
        <v>89890.222999999998</v>
      </c>
      <c r="N85" s="90">
        <f t="shared" si="61"/>
        <v>48.017710446663372</v>
      </c>
      <c r="O85" s="54">
        <f t="shared" si="62"/>
        <v>-46726.995999999999</v>
      </c>
    </row>
    <row r="86" spans="1:15" ht="21.75" customHeight="1" x14ac:dyDescent="0.2">
      <c r="A86" s="98"/>
      <c r="B86" s="65"/>
      <c r="C86" s="65"/>
      <c r="D86" s="75" t="s">
        <v>46</v>
      </c>
      <c r="E86" s="24"/>
      <c r="F86" s="24"/>
      <c r="G86" s="24"/>
      <c r="H86" s="24"/>
      <c r="I86" s="29">
        <f t="shared" ref="I86:I87" si="67">IF(F86&gt;0,H86/F86*100,0)</f>
        <v>0</v>
      </c>
      <c r="J86" s="29" t="e">
        <f t="shared" ref="J86:J87" si="68">H86/G86*100</f>
        <v>#DIV/0!</v>
      </c>
      <c r="K86" s="30">
        <f t="shared" ref="K86:K87" si="69">IF(G86&gt;0,H86/G86*100,0)</f>
        <v>0</v>
      </c>
      <c r="L86" s="24">
        <f t="shared" ref="L86:L87" si="70">H86-G86</f>
        <v>0</v>
      </c>
      <c r="M86" s="28"/>
      <c r="N86" s="39" t="e">
        <f t="shared" si="61"/>
        <v>#DIV/0!</v>
      </c>
      <c r="O86" s="54">
        <f t="shared" si="62"/>
        <v>0</v>
      </c>
    </row>
    <row r="87" spans="1:15" ht="23.25" customHeight="1" x14ac:dyDescent="0.2">
      <c r="A87" s="98"/>
      <c r="B87" s="66" t="s">
        <v>244</v>
      </c>
      <c r="C87" s="66"/>
      <c r="D87" s="75" t="s">
        <v>243</v>
      </c>
      <c r="E87" s="24">
        <v>3800</v>
      </c>
      <c r="F87" s="24">
        <v>3800</v>
      </c>
      <c r="G87" s="24"/>
      <c r="H87" s="24"/>
      <c r="I87" s="29">
        <f t="shared" si="67"/>
        <v>0</v>
      </c>
      <c r="J87" s="29" t="e">
        <f t="shared" si="68"/>
        <v>#DIV/0!</v>
      </c>
      <c r="K87" s="30">
        <f t="shared" si="69"/>
        <v>0</v>
      </c>
      <c r="L87" s="24">
        <f t="shared" si="70"/>
        <v>0</v>
      </c>
      <c r="M87" s="24"/>
      <c r="N87" s="39" t="e">
        <f t="shared" si="61"/>
        <v>#DIV/0!</v>
      </c>
      <c r="O87" s="54">
        <f t="shared" si="62"/>
        <v>0</v>
      </c>
    </row>
    <row r="88" spans="1:15" ht="30.75" customHeight="1" x14ac:dyDescent="0.2">
      <c r="A88" s="98"/>
      <c r="B88" s="66" t="s">
        <v>350</v>
      </c>
      <c r="C88" s="66"/>
      <c r="D88" s="75" t="s">
        <v>351</v>
      </c>
      <c r="E88" s="24">
        <v>110000</v>
      </c>
      <c r="F88" s="24">
        <v>135000</v>
      </c>
      <c r="G88" s="24">
        <v>43163.226999999999</v>
      </c>
      <c r="H88" s="24">
        <v>43163.226999999999</v>
      </c>
      <c r="I88" s="29">
        <f t="shared" ref="I88" si="71">IF(F88&gt;0,H88/F88*100,0)</f>
        <v>31.972760740740743</v>
      </c>
      <c r="J88" s="29">
        <f t="shared" ref="J88" si="72">H88/G88*100</f>
        <v>100</v>
      </c>
      <c r="K88" s="30">
        <f t="shared" ref="K88" si="73">IF(G88&gt;0,H88/G88*100,0)</f>
        <v>100</v>
      </c>
      <c r="L88" s="24">
        <f t="shared" ref="L88" si="74">H88-G88</f>
        <v>0</v>
      </c>
      <c r="M88" s="24">
        <v>89890.222999999998</v>
      </c>
      <c r="N88" s="60">
        <f t="shared" si="61"/>
        <v>48.017710446663372</v>
      </c>
      <c r="O88" s="54">
        <f t="shared" si="62"/>
        <v>-46726.995999999999</v>
      </c>
    </row>
    <row r="89" spans="1:15" ht="31.5" hidden="1" x14ac:dyDescent="0.2">
      <c r="A89" s="98"/>
      <c r="B89" s="66" t="s">
        <v>245</v>
      </c>
      <c r="C89" s="66"/>
      <c r="D89" s="75" t="s">
        <v>246</v>
      </c>
      <c r="E89" s="24"/>
      <c r="F89" s="24"/>
      <c r="G89" s="24"/>
      <c r="H89" s="24"/>
      <c r="I89" s="29">
        <f t="shared" ref="I89:I90" si="75">IF(F89&gt;0,H89/F89*100,0)</f>
        <v>0</v>
      </c>
      <c r="J89" s="29" t="e">
        <f t="shared" ref="J89:J90" si="76">H89/G89*100</f>
        <v>#DIV/0!</v>
      </c>
      <c r="K89" s="30">
        <f t="shared" ref="K89:K90" si="77">IF(G89&gt;0,H89/G89*100,0)</f>
        <v>0</v>
      </c>
      <c r="L89" s="24">
        <f t="shared" ref="L89:L90" si="78">H89-G89</f>
        <v>0</v>
      </c>
      <c r="M89" s="24"/>
      <c r="N89" s="39" t="e">
        <f t="shared" si="61"/>
        <v>#DIV/0!</v>
      </c>
      <c r="O89" s="54">
        <f t="shared" si="62"/>
        <v>0</v>
      </c>
    </row>
    <row r="90" spans="1:15" ht="47.25" hidden="1" x14ac:dyDescent="0.2">
      <c r="A90" s="98"/>
      <c r="B90" s="65" t="s">
        <v>180</v>
      </c>
      <c r="C90" s="66"/>
      <c r="D90" s="76" t="s">
        <v>291</v>
      </c>
      <c r="E90" s="24"/>
      <c r="F90" s="24"/>
      <c r="G90" s="24"/>
      <c r="H90" s="24"/>
      <c r="I90" s="29">
        <f t="shared" si="75"/>
        <v>0</v>
      </c>
      <c r="J90" s="29" t="e">
        <f t="shared" si="76"/>
        <v>#DIV/0!</v>
      </c>
      <c r="K90" s="30">
        <f t="shared" si="77"/>
        <v>0</v>
      </c>
      <c r="L90" s="24">
        <f t="shared" si="78"/>
        <v>0</v>
      </c>
      <c r="M90" s="24"/>
      <c r="N90" s="30" t="e">
        <f t="shared" si="61"/>
        <v>#DIV/0!</v>
      </c>
      <c r="O90" s="54">
        <f t="shared" si="62"/>
        <v>0</v>
      </c>
    </row>
    <row r="91" spans="1:15" ht="22.5" customHeight="1" x14ac:dyDescent="0.2">
      <c r="A91" s="98" t="s">
        <v>33</v>
      </c>
      <c r="B91" s="65" t="s">
        <v>200</v>
      </c>
      <c r="C91" s="65" t="s">
        <v>174</v>
      </c>
      <c r="D91" s="76" t="s">
        <v>247</v>
      </c>
      <c r="E91" s="24">
        <v>420138.74300000002</v>
      </c>
      <c r="F91" s="24">
        <v>425569.36599999998</v>
      </c>
      <c r="G91" s="24">
        <v>42136.86</v>
      </c>
      <c r="H91" s="24">
        <v>42129.074000000001</v>
      </c>
      <c r="I91" s="29">
        <f t="shared" si="16"/>
        <v>9.8994611374353489</v>
      </c>
      <c r="J91" s="29">
        <f t="shared" si="65"/>
        <v>99.981522116265893</v>
      </c>
      <c r="K91" s="30">
        <f t="shared" si="17"/>
        <v>99.981522116265893</v>
      </c>
      <c r="L91" s="24">
        <f t="shared" si="18"/>
        <v>-7.7860000000000582</v>
      </c>
      <c r="M91" s="24">
        <v>50501.286999999997</v>
      </c>
      <c r="N91" s="30">
        <f t="shared" si="61"/>
        <v>83.421782894364654</v>
      </c>
      <c r="O91" s="54">
        <f t="shared" si="62"/>
        <v>-8372.2129999999961</v>
      </c>
    </row>
    <row r="92" spans="1:15" ht="12.75" hidden="1" customHeight="1" x14ac:dyDescent="0.2">
      <c r="A92" s="98" t="s">
        <v>34</v>
      </c>
      <c r="B92" s="65"/>
      <c r="C92" s="65"/>
      <c r="D92" s="73" t="s">
        <v>48</v>
      </c>
      <c r="E92" s="28"/>
      <c r="F92" s="28"/>
      <c r="G92" s="28"/>
      <c r="H92" s="24"/>
      <c r="I92" s="29">
        <f t="shared" si="16"/>
        <v>0</v>
      </c>
      <c r="J92" s="29" t="e">
        <f t="shared" si="65"/>
        <v>#DIV/0!</v>
      </c>
      <c r="K92" s="30">
        <f t="shared" si="17"/>
        <v>0</v>
      </c>
      <c r="L92" s="24">
        <f t="shared" si="18"/>
        <v>0</v>
      </c>
      <c r="M92" s="28"/>
      <c r="N92" s="30" t="e">
        <f t="shared" si="61"/>
        <v>#DIV/0!</v>
      </c>
      <c r="O92" s="54">
        <f t="shared" si="62"/>
        <v>0</v>
      </c>
    </row>
    <row r="93" spans="1:15" ht="12.75" hidden="1" customHeight="1" x14ac:dyDescent="0.2">
      <c r="A93" s="98" t="s">
        <v>72</v>
      </c>
      <c r="B93" s="65"/>
      <c r="C93" s="65"/>
      <c r="D93" s="73" t="s">
        <v>80</v>
      </c>
      <c r="E93" s="28"/>
      <c r="F93" s="28"/>
      <c r="G93" s="28"/>
      <c r="H93" s="24"/>
      <c r="I93" s="29">
        <f t="shared" si="16"/>
        <v>0</v>
      </c>
      <c r="J93" s="29" t="e">
        <f t="shared" si="65"/>
        <v>#DIV/0!</v>
      </c>
      <c r="K93" s="30">
        <f t="shared" si="17"/>
        <v>0</v>
      </c>
      <c r="L93" s="24">
        <f t="shared" si="18"/>
        <v>0</v>
      </c>
      <c r="M93" s="28"/>
      <c r="N93" s="30" t="e">
        <f t="shared" si="61"/>
        <v>#DIV/0!</v>
      </c>
      <c r="O93" s="54">
        <f t="shared" si="62"/>
        <v>0</v>
      </c>
    </row>
    <row r="94" spans="1:15" ht="47.25" hidden="1" x14ac:dyDescent="0.2">
      <c r="A94" s="98" t="s">
        <v>73</v>
      </c>
      <c r="B94" s="65" t="s">
        <v>248</v>
      </c>
      <c r="C94" s="65" t="s">
        <v>174</v>
      </c>
      <c r="D94" s="76" t="s">
        <v>291</v>
      </c>
      <c r="E94" s="24">
        <f>E97</f>
        <v>0</v>
      </c>
      <c r="F94" s="24">
        <f>F97</f>
        <v>0</v>
      </c>
      <c r="G94" s="24">
        <f t="shared" ref="G94" si="79">G97</f>
        <v>0</v>
      </c>
      <c r="H94" s="24">
        <f t="shared" ref="H94" si="80">H97</f>
        <v>0</v>
      </c>
      <c r="I94" s="29">
        <f t="shared" si="16"/>
        <v>0</v>
      </c>
      <c r="J94" s="29" t="e">
        <f t="shared" si="65"/>
        <v>#DIV/0!</v>
      </c>
      <c r="K94" s="30">
        <f t="shared" si="17"/>
        <v>0</v>
      </c>
      <c r="L94" s="24">
        <f>H94-G94</f>
        <v>0</v>
      </c>
      <c r="M94" s="28">
        <v>0</v>
      </c>
      <c r="N94" s="30" t="e">
        <f t="shared" si="61"/>
        <v>#DIV/0!</v>
      </c>
      <c r="O94" s="54">
        <f t="shared" si="62"/>
        <v>0</v>
      </c>
    </row>
    <row r="95" spans="1:15" ht="81.75" hidden="1" customHeight="1" x14ac:dyDescent="0.2">
      <c r="A95" s="98" t="s">
        <v>199</v>
      </c>
      <c r="B95" s="65" t="s">
        <v>198</v>
      </c>
      <c r="C95" s="65"/>
      <c r="D95" s="76" t="s">
        <v>202</v>
      </c>
      <c r="E95" s="24"/>
      <c r="F95" s="24"/>
      <c r="G95" s="31"/>
      <c r="H95" s="24"/>
      <c r="I95" s="29">
        <f t="shared" si="16"/>
        <v>0</v>
      </c>
      <c r="J95" s="29" t="e">
        <f t="shared" si="65"/>
        <v>#DIV/0!</v>
      </c>
      <c r="K95" s="30">
        <f t="shared" si="17"/>
        <v>0</v>
      </c>
      <c r="L95" s="24"/>
      <c r="M95" s="28"/>
      <c r="N95" s="30" t="e">
        <f t="shared" si="61"/>
        <v>#DIV/0!</v>
      </c>
      <c r="O95" s="54">
        <f t="shared" si="62"/>
        <v>0</v>
      </c>
    </row>
    <row r="96" spans="1:15" ht="12.75" hidden="1" customHeight="1" x14ac:dyDescent="0.2">
      <c r="A96" s="98"/>
      <c r="B96" s="65"/>
      <c r="C96" s="65"/>
      <c r="D96" s="75" t="s">
        <v>46</v>
      </c>
      <c r="E96" s="24"/>
      <c r="F96" s="24"/>
      <c r="G96" s="31"/>
      <c r="H96" s="24"/>
      <c r="I96" s="29">
        <f t="shared" si="16"/>
        <v>0</v>
      </c>
      <c r="J96" s="29"/>
      <c r="K96" s="30">
        <f t="shared" si="17"/>
        <v>0</v>
      </c>
      <c r="L96" s="24"/>
      <c r="M96" s="28"/>
      <c r="N96" s="30" t="e">
        <f t="shared" si="61"/>
        <v>#DIV/0!</v>
      </c>
      <c r="O96" s="54">
        <f t="shared" si="62"/>
        <v>0</v>
      </c>
    </row>
    <row r="97" spans="1:15" ht="24.75" hidden="1" customHeight="1" x14ac:dyDescent="0.2">
      <c r="A97" s="98"/>
      <c r="B97" s="66" t="s">
        <v>249</v>
      </c>
      <c r="C97" s="66"/>
      <c r="D97" s="75" t="s">
        <v>177</v>
      </c>
      <c r="E97" s="24"/>
      <c r="F97" s="24"/>
      <c r="G97" s="24"/>
      <c r="H97" s="24"/>
      <c r="I97" s="29">
        <f t="shared" si="16"/>
        <v>0</v>
      </c>
      <c r="J97" s="29"/>
      <c r="K97" s="30">
        <f t="shared" si="17"/>
        <v>0</v>
      </c>
      <c r="L97" s="24"/>
      <c r="M97" s="28"/>
      <c r="N97" s="30" t="e">
        <f t="shared" si="61"/>
        <v>#DIV/0!</v>
      </c>
      <c r="O97" s="54">
        <f t="shared" si="62"/>
        <v>0</v>
      </c>
    </row>
    <row r="98" spans="1:15" ht="21.75" customHeight="1" x14ac:dyDescent="0.2">
      <c r="A98" s="98"/>
      <c r="B98" s="65" t="s">
        <v>250</v>
      </c>
      <c r="C98" s="66"/>
      <c r="D98" s="76" t="s">
        <v>251</v>
      </c>
      <c r="E98" s="24">
        <v>12210.772999999999</v>
      </c>
      <c r="F98" s="24">
        <v>12260.772000000001</v>
      </c>
      <c r="G98" s="24">
        <v>1514.82</v>
      </c>
      <c r="H98" s="24">
        <v>1509.798</v>
      </c>
      <c r="I98" s="29">
        <f t="shared" si="16"/>
        <v>12.314053307573127</v>
      </c>
      <c r="J98" s="29"/>
      <c r="K98" s="30">
        <f t="shared" si="17"/>
        <v>99.668475462431189</v>
      </c>
      <c r="L98" s="24">
        <f t="shared" si="18"/>
        <v>-5.0219999999999345</v>
      </c>
      <c r="M98" s="24">
        <v>1253.5920000000001</v>
      </c>
      <c r="N98" s="30">
        <f t="shared" si="61"/>
        <v>120.43775008136618</v>
      </c>
      <c r="O98" s="54">
        <f t="shared" si="62"/>
        <v>256.2059999999999</v>
      </c>
    </row>
    <row r="99" spans="1:15" ht="21.75" customHeight="1" x14ac:dyDescent="0.2">
      <c r="A99" s="98"/>
      <c r="B99" s="20" t="s">
        <v>292</v>
      </c>
      <c r="C99" s="66"/>
      <c r="D99" s="72" t="s">
        <v>293</v>
      </c>
      <c r="E99" s="25">
        <v>3601.1</v>
      </c>
      <c r="F99" s="25">
        <v>3601.1</v>
      </c>
      <c r="G99" s="25">
        <v>2.4849999999999999</v>
      </c>
      <c r="H99" s="25">
        <v>2.4849999999999999</v>
      </c>
      <c r="I99" s="26">
        <f t="shared" ref="I99" si="81">IF(F99&gt;0,H99/F99*100,0)</f>
        <v>6.9006692399544586E-2</v>
      </c>
      <c r="J99" s="26"/>
      <c r="K99" s="27">
        <f t="shared" ref="K99" si="82">IF(G99&gt;0,H99/G99*100,0)</f>
        <v>100</v>
      </c>
      <c r="L99" s="25">
        <f t="shared" ref="L99" si="83">H99-G99</f>
        <v>0</v>
      </c>
      <c r="M99" s="25">
        <v>20.7</v>
      </c>
      <c r="N99" s="27">
        <f t="shared" si="61"/>
        <v>12.004830917874395</v>
      </c>
      <c r="O99" s="53">
        <f t="shared" si="62"/>
        <v>-18.215</v>
      </c>
    </row>
    <row r="100" spans="1:15" ht="22.5" customHeight="1" x14ac:dyDescent="0.2">
      <c r="A100" s="11" t="s">
        <v>38</v>
      </c>
      <c r="B100" s="20" t="s">
        <v>175</v>
      </c>
      <c r="C100" s="20"/>
      <c r="D100" s="72" t="s">
        <v>445</v>
      </c>
      <c r="E100" s="25">
        <v>10502</v>
      </c>
      <c r="F100" s="25">
        <v>10502</v>
      </c>
      <c r="G100" s="25">
        <v>482.02300000000002</v>
      </c>
      <c r="H100" s="25">
        <v>458.02100000000002</v>
      </c>
      <c r="I100" s="26">
        <f t="shared" si="16"/>
        <v>4.3612740430394208</v>
      </c>
      <c r="J100" s="26">
        <f t="shared" si="65"/>
        <v>95.020569557884158</v>
      </c>
      <c r="K100" s="27">
        <f t="shared" si="17"/>
        <v>95.020569557884158</v>
      </c>
      <c r="L100" s="25">
        <f t="shared" si="18"/>
        <v>-24.00200000000001</v>
      </c>
      <c r="M100" s="25">
        <v>528.78899999999999</v>
      </c>
      <c r="N100" s="50">
        <f t="shared" si="61"/>
        <v>86.616968204709252</v>
      </c>
      <c r="O100" s="53">
        <f t="shared" si="62"/>
        <v>-70.767999999999972</v>
      </c>
    </row>
    <row r="101" spans="1:15" ht="30" customHeight="1" x14ac:dyDescent="0.2">
      <c r="A101" s="11" t="s">
        <v>39</v>
      </c>
      <c r="B101" s="20" t="s">
        <v>176</v>
      </c>
      <c r="C101" s="20"/>
      <c r="D101" s="72" t="s">
        <v>252</v>
      </c>
      <c r="E101" s="25">
        <f>E103+E106+E110+E109+E111+E114</f>
        <v>324383.84999999998</v>
      </c>
      <c r="F101" s="25">
        <f>F103+F106+F110+F109+F111+F114</f>
        <v>324383.84999999998</v>
      </c>
      <c r="G101" s="25">
        <f>G103+G106+G110+G109+G111+G114</f>
        <v>79027.457999999999</v>
      </c>
      <c r="H101" s="25">
        <f>H103+H106+H110+H109+H111+H114</f>
        <v>79027.457999999999</v>
      </c>
      <c r="I101" s="26">
        <f t="shared" si="16"/>
        <v>24.362328149197317</v>
      </c>
      <c r="J101" s="26">
        <f t="shared" si="65"/>
        <v>100</v>
      </c>
      <c r="K101" s="27">
        <f t="shared" si="17"/>
        <v>100</v>
      </c>
      <c r="L101" s="25">
        <f t="shared" si="18"/>
        <v>0</v>
      </c>
      <c r="M101" s="25">
        <f>M103+M106+M110+M109+M111+M114</f>
        <v>65895.160999999993</v>
      </c>
      <c r="N101" s="50">
        <f t="shared" si="61"/>
        <v>119.92907643096891</v>
      </c>
      <c r="O101" s="53">
        <f t="shared" si="62"/>
        <v>13132.297000000006</v>
      </c>
    </row>
    <row r="102" spans="1:15" ht="19.5" customHeight="1" x14ac:dyDescent="0.2">
      <c r="A102" s="98"/>
      <c r="B102" s="65"/>
      <c r="C102" s="65"/>
      <c r="D102" s="73" t="s">
        <v>47</v>
      </c>
      <c r="E102" s="24"/>
      <c r="F102" s="24"/>
      <c r="G102" s="24"/>
      <c r="H102" s="24"/>
      <c r="I102" s="29">
        <f t="shared" si="16"/>
        <v>0</v>
      </c>
      <c r="J102" s="29"/>
      <c r="K102" s="30">
        <f t="shared" si="17"/>
        <v>0</v>
      </c>
      <c r="L102" s="24">
        <f t="shared" ref="L102" si="84">H102-G102</f>
        <v>0</v>
      </c>
      <c r="M102" s="28"/>
      <c r="N102" s="30"/>
      <c r="O102" s="54">
        <f t="shared" si="62"/>
        <v>0</v>
      </c>
    </row>
    <row r="103" spans="1:15" ht="31.5" x14ac:dyDescent="0.2">
      <c r="A103" s="98"/>
      <c r="B103" s="65" t="s">
        <v>255</v>
      </c>
      <c r="C103" s="65"/>
      <c r="D103" s="76" t="s">
        <v>253</v>
      </c>
      <c r="E103" s="24">
        <f>E105</f>
        <v>75059.399999999994</v>
      </c>
      <c r="F103" s="24">
        <f>F105</f>
        <v>75059.399999999994</v>
      </c>
      <c r="G103" s="24">
        <f t="shared" ref="G103" si="85">G105</f>
        <v>12500</v>
      </c>
      <c r="H103" s="24">
        <f t="shared" ref="H103" si="86">H105</f>
        <v>12500</v>
      </c>
      <c r="I103" s="29">
        <f t="shared" si="16"/>
        <v>16.653477112793336</v>
      </c>
      <c r="J103" s="29"/>
      <c r="K103" s="30">
        <f t="shared" si="17"/>
        <v>100</v>
      </c>
      <c r="L103" s="24">
        <f t="shared" si="18"/>
        <v>0</v>
      </c>
      <c r="M103" s="28">
        <f t="shared" ref="M103" si="87">M105</f>
        <v>14516.666999999999</v>
      </c>
      <c r="N103" s="30">
        <f t="shared" si="61"/>
        <v>86.107919951597708</v>
      </c>
      <c r="O103" s="54">
        <f t="shared" si="62"/>
        <v>-2016.6669999999995</v>
      </c>
    </row>
    <row r="104" spans="1:15" ht="21" customHeight="1" x14ac:dyDescent="0.2">
      <c r="A104" s="98"/>
      <c r="B104" s="65"/>
      <c r="C104" s="65"/>
      <c r="D104" s="75" t="s">
        <v>46</v>
      </c>
      <c r="E104" s="24"/>
      <c r="F104" s="24"/>
      <c r="G104" s="24"/>
      <c r="H104" s="24"/>
      <c r="I104" s="29">
        <f t="shared" si="16"/>
        <v>0</v>
      </c>
      <c r="J104" s="29"/>
      <c r="K104" s="30">
        <f t="shared" si="17"/>
        <v>0</v>
      </c>
      <c r="L104" s="24">
        <f t="shared" si="18"/>
        <v>0</v>
      </c>
      <c r="M104" s="28"/>
      <c r="N104" s="30"/>
      <c r="O104" s="54">
        <f t="shared" si="62"/>
        <v>0</v>
      </c>
    </row>
    <row r="105" spans="1:15" ht="18" customHeight="1" x14ac:dyDescent="0.2">
      <c r="A105" s="98"/>
      <c r="B105" s="66" t="s">
        <v>256</v>
      </c>
      <c r="C105" s="65"/>
      <c r="D105" s="75" t="s">
        <v>254</v>
      </c>
      <c r="E105" s="24">
        <v>75059.399999999994</v>
      </c>
      <c r="F105" s="24">
        <v>75059.399999999994</v>
      </c>
      <c r="G105" s="24">
        <v>12500</v>
      </c>
      <c r="H105" s="24">
        <v>12500</v>
      </c>
      <c r="I105" s="29">
        <f t="shared" si="16"/>
        <v>16.653477112793336</v>
      </c>
      <c r="J105" s="29"/>
      <c r="K105" s="30">
        <f t="shared" si="17"/>
        <v>100</v>
      </c>
      <c r="L105" s="24">
        <f t="shared" si="18"/>
        <v>0</v>
      </c>
      <c r="M105" s="24">
        <v>14516.666999999999</v>
      </c>
      <c r="N105" s="30">
        <f t="shared" si="61"/>
        <v>86.107919951597708</v>
      </c>
      <c r="O105" s="54">
        <f t="shared" si="62"/>
        <v>-2016.6669999999995</v>
      </c>
    </row>
    <row r="106" spans="1:15" ht="31.5" x14ac:dyDescent="0.2">
      <c r="A106" s="98"/>
      <c r="B106" s="65" t="s">
        <v>257</v>
      </c>
      <c r="C106" s="65"/>
      <c r="D106" s="76" t="s">
        <v>259</v>
      </c>
      <c r="E106" s="24">
        <f>E108</f>
        <v>240119.7</v>
      </c>
      <c r="F106" s="24">
        <f>F108</f>
        <v>240119.7</v>
      </c>
      <c r="G106" s="24">
        <f t="shared" ref="G106" si="88">G108</f>
        <v>65000</v>
      </c>
      <c r="H106" s="24">
        <f t="shared" ref="H106" si="89">H108</f>
        <v>65000</v>
      </c>
      <c r="I106" s="29">
        <f t="shared" si="16"/>
        <v>27.069832254496401</v>
      </c>
      <c r="J106" s="29"/>
      <c r="K106" s="30">
        <f t="shared" si="17"/>
        <v>100</v>
      </c>
      <c r="L106" s="24">
        <f t="shared" si="18"/>
        <v>0</v>
      </c>
      <c r="M106" s="28">
        <f>M108</f>
        <v>49686.665999999997</v>
      </c>
      <c r="N106" s="30">
        <f t="shared" si="61"/>
        <v>130.81980586099297</v>
      </c>
      <c r="O106" s="54">
        <f t="shared" si="62"/>
        <v>15313.334000000003</v>
      </c>
    </row>
    <row r="107" spans="1:15" ht="21.75" customHeight="1" x14ac:dyDescent="0.2">
      <c r="A107" s="98"/>
      <c r="B107" s="65"/>
      <c r="C107" s="65"/>
      <c r="D107" s="75" t="s">
        <v>46</v>
      </c>
      <c r="E107" s="24"/>
      <c r="F107" s="28"/>
      <c r="G107" s="24"/>
      <c r="H107" s="24"/>
      <c r="I107" s="29">
        <f t="shared" si="16"/>
        <v>0</v>
      </c>
      <c r="J107" s="29"/>
      <c r="K107" s="30">
        <f t="shared" si="17"/>
        <v>0</v>
      </c>
      <c r="L107" s="24">
        <f t="shared" si="18"/>
        <v>0</v>
      </c>
      <c r="M107" s="28"/>
      <c r="N107" s="30"/>
      <c r="O107" s="54">
        <f t="shared" si="62"/>
        <v>0</v>
      </c>
    </row>
    <row r="108" spans="1:15" ht="15.75" x14ac:dyDescent="0.2">
      <c r="A108" s="98" t="s">
        <v>26</v>
      </c>
      <c r="B108" s="66" t="s">
        <v>258</v>
      </c>
      <c r="C108" s="65"/>
      <c r="D108" s="75" t="s">
        <v>27</v>
      </c>
      <c r="E108" s="24">
        <v>240119.7</v>
      </c>
      <c r="F108" s="24">
        <v>240119.7</v>
      </c>
      <c r="G108" s="24">
        <v>65000</v>
      </c>
      <c r="H108" s="24">
        <v>65000</v>
      </c>
      <c r="I108" s="29">
        <f t="shared" si="16"/>
        <v>27.069832254496401</v>
      </c>
      <c r="J108" s="29"/>
      <c r="K108" s="30">
        <f t="shared" si="17"/>
        <v>100</v>
      </c>
      <c r="L108" s="24">
        <f t="shared" si="18"/>
        <v>0</v>
      </c>
      <c r="M108" s="24">
        <v>49686.665999999997</v>
      </c>
      <c r="N108" s="30">
        <f t="shared" si="61"/>
        <v>130.81980586099297</v>
      </c>
      <c r="O108" s="54">
        <f t="shared" si="62"/>
        <v>15313.334000000003</v>
      </c>
    </row>
    <row r="109" spans="1:15" ht="21.75" customHeight="1" x14ac:dyDescent="0.2">
      <c r="A109" s="98"/>
      <c r="B109" s="65" t="s">
        <v>358</v>
      </c>
      <c r="C109" s="65"/>
      <c r="D109" s="76" t="s">
        <v>359</v>
      </c>
      <c r="E109" s="24">
        <v>9164.75</v>
      </c>
      <c r="F109" s="24">
        <v>9164.75</v>
      </c>
      <c r="G109" s="24">
        <v>1527.4580000000001</v>
      </c>
      <c r="H109" s="24">
        <v>1527.4580000000001</v>
      </c>
      <c r="I109" s="29">
        <f t="shared" ref="I109" si="90">IF(F109&gt;0,H109/F109*100,0)</f>
        <v>16.666663029542541</v>
      </c>
      <c r="J109" s="29"/>
      <c r="K109" s="30">
        <f t="shared" ref="K109" si="91">IF(G109&gt;0,H109/G109*100,0)</f>
        <v>100</v>
      </c>
      <c r="L109" s="24">
        <f t="shared" ref="L109" si="92">H109-G109</f>
        <v>0</v>
      </c>
      <c r="M109" s="24">
        <v>1691.828</v>
      </c>
      <c r="N109" s="30">
        <f t="shared" si="61"/>
        <v>90.28447336254041</v>
      </c>
      <c r="O109" s="54">
        <f t="shared" si="62"/>
        <v>-164.36999999999989</v>
      </c>
    </row>
    <row r="110" spans="1:15" ht="19.5" hidden="1" customHeight="1" x14ac:dyDescent="0.2">
      <c r="A110" s="98"/>
      <c r="B110" s="65" t="s">
        <v>333</v>
      </c>
      <c r="C110" s="65"/>
      <c r="D110" s="76" t="s">
        <v>334</v>
      </c>
      <c r="E110" s="24"/>
      <c r="F110" s="24"/>
      <c r="G110" s="24"/>
      <c r="H110" s="24"/>
      <c r="I110" s="29">
        <f t="shared" ref="I110" si="93">IF(F110&gt;0,H110/F110*100,0)</f>
        <v>0</v>
      </c>
      <c r="J110" s="29"/>
      <c r="K110" s="30">
        <f t="shared" ref="K110" si="94">IF(G110&gt;0,H110/G110*100,0)</f>
        <v>0</v>
      </c>
      <c r="L110" s="24">
        <f t="shared" ref="L110" si="95">H110-G110</f>
        <v>0</v>
      </c>
      <c r="M110" s="24"/>
      <c r="N110" s="30" t="e">
        <f t="shared" si="61"/>
        <v>#DIV/0!</v>
      </c>
      <c r="O110" s="54">
        <f t="shared" si="62"/>
        <v>0</v>
      </c>
    </row>
    <row r="111" spans="1:15" ht="30" hidden="1" customHeight="1" x14ac:dyDescent="0.2">
      <c r="A111" s="98"/>
      <c r="B111" s="65" t="s">
        <v>344</v>
      </c>
      <c r="C111" s="65"/>
      <c r="D111" s="76" t="s">
        <v>343</v>
      </c>
      <c r="E111" s="24"/>
      <c r="F111" s="24">
        <f t="shared" ref="F111:H111" si="96">F113</f>
        <v>0</v>
      </c>
      <c r="G111" s="24">
        <f t="shared" si="96"/>
        <v>0</v>
      </c>
      <c r="H111" s="24">
        <f t="shared" si="96"/>
        <v>0</v>
      </c>
      <c r="I111" s="29">
        <f t="shared" ref="I111:I113" si="97">IF(F111&gt;0,H111/F111*100,0)</f>
        <v>0</v>
      </c>
      <c r="J111" s="29"/>
      <c r="K111" s="30">
        <f t="shared" ref="K111:K113" si="98">IF(G111&gt;0,H111/G111*100,0)</f>
        <v>0</v>
      </c>
      <c r="L111" s="24">
        <f t="shared" ref="L111:L113" si="99">H111-G111</f>
        <v>0</v>
      </c>
      <c r="M111" s="24">
        <f>M113</f>
        <v>0</v>
      </c>
      <c r="N111" s="39" t="e">
        <f t="shared" si="61"/>
        <v>#DIV/0!</v>
      </c>
      <c r="O111" s="54">
        <f t="shared" si="62"/>
        <v>0</v>
      </c>
    </row>
    <row r="112" spans="1:15" ht="24.75" hidden="1" customHeight="1" x14ac:dyDescent="0.2">
      <c r="A112" s="98"/>
      <c r="B112" s="65"/>
      <c r="C112" s="65"/>
      <c r="D112" s="73" t="s">
        <v>47</v>
      </c>
      <c r="E112" s="24"/>
      <c r="F112" s="24"/>
      <c r="G112" s="24"/>
      <c r="H112" s="24"/>
      <c r="I112" s="29">
        <f t="shared" si="97"/>
        <v>0</v>
      </c>
      <c r="J112" s="29"/>
      <c r="K112" s="30">
        <f t="shared" si="98"/>
        <v>0</v>
      </c>
      <c r="L112" s="24">
        <f t="shared" si="99"/>
        <v>0</v>
      </c>
      <c r="M112" s="24"/>
      <c r="N112" s="39"/>
      <c r="O112" s="54">
        <f t="shared" si="62"/>
        <v>0</v>
      </c>
    </row>
    <row r="113" spans="1:15" ht="28.5" hidden="1" customHeight="1" x14ac:dyDescent="0.2">
      <c r="A113" s="98"/>
      <c r="B113" s="65" t="s">
        <v>346</v>
      </c>
      <c r="C113" s="65"/>
      <c r="D113" s="76" t="s">
        <v>345</v>
      </c>
      <c r="E113" s="24"/>
      <c r="F113" s="24"/>
      <c r="G113" s="24"/>
      <c r="H113" s="24"/>
      <c r="I113" s="29">
        <f t="shared" si="97"/>
        <v>0</v>
      </c>
      <c r="J113" s="29"/>
      <c r="K113" s="30">
        <f t="shared" si="98"/>
        <v>0</v>
      </c>
      <c r="L113" s="24">
        <f t="shared" si="99"/>
        <v>0</v>
      </c>
      <c r="M113" s="24"/>
      <c r="N113" s="39" t="e">
        <f t="shared" si="61"/>
        <v>#DIV/0!</v>
      </c>
      <c r="O113" s="54">
        <f t="shared" si="62"/>
        <v>0</v>
      </c>
    </row>
    <row r="114" spans="1:15" ht="21.75" customHeight="1" x14ac:dyDescent="0.2">
      <c r="A114" s="98"/>
      <c r="B114" s="65" t="s">
        <v>386</v>
      </c>
      <c r="C114" s="65"/>
      <c r="D114" s="76" t="s">
        <v>387</v>
      </c>
      <c r="E114" s="24">
        <v>40</v>
      </c>
      <c r="F114" s="24">
        <v>40</v>
      </c>
      <c r="G114" s="24"/>
      <c r="H114" s="24"/>
      <c r="I114" s="29">
        <f t="shared" ref="I114" si="100">IF(F114&gt;0,H114/F114*100,0)</f>
        <v>0</v>
      </c>
      <c r="J114" s="29"/>
      <c r="K114" s="30">
        <f t="shared" ref="K114" si="101">IF(G114&gt;0,H114/G114*100,0)</f>
        <v>0</v>
      </c>
      <c r="L114" s="24"/>
      <c r="M114" s="24"/>
      <c r="N114" s="39" t="e">
        <f t="shared" si="61"/>
        <v>#DIV/0!</v>
      </c>
      <c r="O114" s="54">
        <f t="shared" ref="O114" si="102">H114-M114</f>
        <v>0</v>
      </c>
    </row>
    <row r="115" spans="1:15" ht="21.75" customHeight="1" x14ac:dyDescent="0.2">
      <c r="A115" s="11" t="s">
        <v>36</v>
      </c>
      <c r="B115" s="20" t="s">
        <v>184</v>
      </c>
      <c r="C115" s="20"/>
      <c r="D115" s="72" t="s">
        <v>260</v>
      </c>
      <c r="E115" s="25">
        <v>10398.494000000001</v>
      </c>
      <c r="F115" s="25">
        <v>10398.494000000001</v>
      </c>
      <c r="G115" s="25">
        <v>1451.1189999999999</v>
      </c>
      <c r="H115" s="25">
        <v>1451.115</v>
      </c>
      <c r="I115" s="26">
        <f t="shared" si="16"/>
        <v>13.955049644688932</v>
      </c>
      <c r="J115" s="26">
        <f t="shared" si="65"/>
        <v>99.999724350656294</v>
      </c>
      <c r="K115" s="27">
        <f t="shared" si="17"/>
        <v>99.999724350656294</v>
      </c>
      <c r="L115" s="25">
        <f t="shared" si="18"/>
        <v>-3.9999999999054126E-3</v>
      </c>
      <c r="M115" s="25">
        <v>1228.867</v>
      </c>
      <c r="N115" s="27">
        <f t="shared" si="61"/>
        <v>118.08560242890402</v>
      </c>
      <c r="O115" s="53">
        <f t="shared" si="62"/>
        <v>222.24800000000005</v>
      </c>
    </row>
    <row r="116" spans="1:15" ht="15" hidden="1" customHeight="1" x14ac:dyDescent="0.2">
      <c r="A116" s="11" t="s">
        <v>74</v>
      </c>
      <c r="B116" s="20" t="s">
        <v>175</v>
      </c>
      <c r="C116" s="20"/>
      <c r="D116" s="72" t="s">
        <v>75</v>
      </c>
      <c r="E116" s="23"/>
      <c r="F116" s="23"/>
      <c r="G116" s="23"/>
      <c r="H116" s="25"/>
      <c r="I116" s="26">
        <f t="shared" si="16"/>
        <v>0</v>
      </c>
      <c r="J116" s="26" t="e">
        <f t="shared" si="65"/>
        <v>#DIV/0!</v>
      </c>
      <c r="K116" s="27">
        <f t="shared" si="17"/>
        <v>0</v>
      </c>
      <c r="L116" s="25">
        <f t="shared" si="18"/>
        <v>0</v>
      </c>
      <c r="M116" s="28"/>
      <c r="N116" s="27" t="e">
        <f t="shared" si="61"/>
        <v>#DIV/0!</v>
      </c>
      <c r="O116" s="53">
        <f t="shared" si="62"/>
        <v>0</v>
      </c>
    </row>
    <row r="117" spans="1:15" ht="21" customHeight="1" x14ac:dyDescent="0.2">
      <c r="A117" s="11" t="s">
        <v>77</v>
      </c>
      <c r="B117" s="20" t="s">
        <v>261</v>
      </c>
      <c r="C117" s="20"/>
      <c r="D117" s="72" t="s">
        <v>262</v>
      </c>
      <c r="E117" s="25">
        <f>E120+E121+E126+E125+E124</f>
        <v>77606.911000000007</v>
      </c>
      <c r="F117" s="25">
        <f>F120+F121+F126+F125+F124</f>
        <v>77606.911000000007</v>
      </c>
      <c r="G117" s="25">
        <f>G120+G121+G126+G125+G124</f>
        <v>7574.1719999999996</v>
      </c>
      <c r="H117" s="25">
        <f>H120+H121+H126+H125+H124</f>
        <v>7367.4109999999991</v>
      </c>
      <c r="I117" s="26">
        <f t="shared" si="16"/>
        <v>9.4932408790242899</v>
      </c>
      <c r="J117" s="26">
        <f t="shared" si="65"/>
        <v>97.270183460317512</v>
      </c>
      <c r="K117" s="27">
        <f t="shared" si="17"/>
        <v>97.270183460317512</v>
      </c>
      <c r="L117" s="25">
        <f t="shared" si="18"/>
        <v>-206.76100000000042</v>
      </c>
      <c r="M117" s="25">
        <f>M120+M121+M126+M125+M124</f>
        <v>8145.326</v>
      </c>
      <c r="N117" s="27">
        <f t="shared" si="61"/>
        <v>90.449553523087957</v>
      </c>
      <c r="O117" s="53">
        <f t="shared" si="62"/>
        <v>-777.91500000000087</v>
      </c>
    </row>
    <row r="118" spans="1:15" ht="0.75" hidden="1" customHeight="1" x14ac:dyDescent="0.2">
      <c r="A118" s="11" t="s">
        <v>76</v>
      </c>
      <c r="B118" s="20"/>
      <c r="C118" s="20"/>
      <c r="D118" s="72" t="s">
        <v>81</v>
      </c>
      <c r="E118" s="23"/>
      <c r="F118" s="23"/>
      <c r="G118" s="23"/>
      <c r="H118" s="25"/>
      <c r="I118" s="26">
        <f t="shared" si="16"/>
        <v>0</v>
      </c>
      <c r="J118" s="26" t="e">
        <f t="shared" si="65"/>
        <v>#DIV/0!</v>
      </c>
      <c r="K118" s="27">
        <f t="shared" si="17"/>
        <v>0</v>
      </c>
      <c r="L118" s="25">
        <f t="shared" si="18"/>
        <v>0</v>
      </c>
      <c r="M118" s="28"/>
      <c r="N118" s="30" t="e">
        <f t="shared" si="61"/>
        <v>#DIV/0!</v>
      </c>
      <c r="O118" s="54">
        <f t="shared" si="62"/>
        <v>0</v>
      </c>
    </row>
    <row r="119" spans="1:15" ht="21.75" customHeight="1" x14ac:dyDescent="0.2">
      <c r="A119" s="11"/>
      <c r="B119" s="20"/>
      <c r="C119" s="20"/>
      <c r="D119" s="73" t="s">
        <v>47</v>
      </c>
      <c r="E119" s="23"/>
      <c r="F119" s="23"/>
      <c r="G119" s="23"/>
      <c r="H119" s="25"/>
      <c r="I119" s="26">
        <f t="shared" si="16"/>
        <v>0</v>
      </c>
      <c r="J119" s="26"/>
      <c r="K119" s="27"/>
      <c r="L119" s="25">
        <f t="shared" si="18"/>
        <v>0</v>
      </c>
      <c r="M119" s="28"/>
      <c r="N119" s="30"/>
      <c r="O119" s="54">
        <f t="shared" si="62"/>
        <v>0</v>
      </c>
    </row>
    <row r="120" spans="1:15" ht="22.5" customHeight="1" x14ac:dyDescent="0.2">
      <c r="A120" s="11"/>
      <c r="B120" s="65" t="s">
        <v>263</v>
      </c>
      <c r="C120" s="65"/>
      <c r="D120" s="76" t="s">
        <v>264</v>
      </c>
      <c r="E120" s="24">
        <v>23000</v>
      </c>
      <c r="F120" s="24">
        <v>23000</v>
      </c>
      <c r="G120" s="28">
        <v>15</v>
      </c>
      <c r="H120" s="28">
        <v>15</v>
      </c>
      <c r="I120" s="29">
        <f t="shared" si="16"/>
        <v>6.5217391304347838E-2</v>
      </c>
      <c r="J120" s="29"/>
      <c r="K120" s="30">
        <f t="shared" si="17"/>
        <v>100</v>
      </c>
      <c r="L120" s="24">
        <f t="shared" si="18"/>
        <v>0</v>
      </c>
      <c r="M120" s="24"/>
      <c r="N120" s="89"/>
      <c r="O120" s="54">
        <f t="shared" si="62"/>
        <v>15</v>
      </c>
    </row>
    <row r="121" spans="1:15" ht="22.5" customHeight="1" x14ac:dyDescent="0.2">
      <c r="A121" s="11"/>
      <c r="B121" s="65" t="s">
        <v>267</v>
      </c>
      <c r="C121" s="65"/>
      <c r="D121" s="76" t="s">
        <v>265</v>
      </c>
      <c r="E121" s="24">
        <f>E123</f>
        <v>4967.1499999999996</v>
      </c>
      <c r="F121" s="28">
        <f>F123</f>
        <v>5007.1499999999996</v>
      </c>
      <c r="G121" s="28">
        <f t="shared" ref="G121" si="103">G123</f>
        <v>713.94500000000005</v>
      </c>
      <c r="H121" s="28">
        <f t="shared" ref="H121" si="104">H123</f>
        <v>709.49400000000003</v>
      </c>
      <c r="I121" s="29">
        <f t="shared" si="16"/>
        <v>14.169617447050719</v>
      </c>
      <c r="J121" s="29"/>
      <c r="K121" s="30">
        <f t="shared" si="17"/>
        <v>99.37656262036991</v>
      </c>
      <c r="L121" s="24">
        <f t="shared" si="18"/>
        <v>-4.4510000000000218</v>
      </c>
      <c r="M121" s="28">
        <f>M123</f>
        <v>449.65699999999998</v>
      </c>
      <c r="N121" s="60">
        <f t="shared" si="61"/>
        <v>157.78560102478113</v>
      </c>
      <c r="O121" s="54">
        <f t="shared" si="62"/>
        <v>259.83700000000005</v>
      </c>
    </row>
    <row r="122" spans="1:15" ht="18.75" customHeight="1" x14ac:dyDescent="0.2">
      <c r="A122" s="11"/>
      <c r="B122" s="65"/>
      <c r="C122" s="65"/>
      <c r="D122" s="75" t="s">
        <v>46</v>
      </c>
      <c r="E122" s="24"/>
      <c r="F122" s="28"/>
      <c r="G122" s="28"/>
      <c r="H122" s="24"/>
      <c r="I122" s="29">
        <f t="shared" si="16"/>
        <v>0</v>
      </c>
      <c r="J122" s="29"/>
      <c r="K122" s="30">
        <f t="shared" si="17"/>
        <v>0</v>
      </c>
      <c r="L122" s="24">
        <f t="shared" si="18"/>
        <v>0</v>
      </c>
      <c r="M122" s="28"/>
      <c r="N122" s="60"/>
      <c r="O122" s="54">
        <f t="shared" si="62"/>
        <v>0</v>
      </c>
    </row>
    <row r="123" spans="1:15" ht="22.5" customHeight="1" x14ac:dyDescent="0.2">
      <c r="A123" s="11"/>
      <c r="B123" s="65" t="s">
        <v>268</v>
      </c>
      <c r="C123" s="65"/>
      <c r="D123" s="75" t="s">
        <v>266</v>
      </c>
      <c r="E123" s="24">
        <v>4967.1499999999996</v>
      </c>
      <c r="F123" s="24">
        <v>5007.1499999999996</v>
      </c>
      <c r="G123" s="28">
        <v>713.94500000000005</v>
      </c>
      <c r="H123" s="28">
        <v>709.49400000000003</v>
      </c>
      <c r="I123" s="29">
        <f t="shared" si="16"/>
        <v>14.169617447050719</v>
      </c>
      <c r="J123" s="29"/>
      <c r="K123" s="30">
        <f t="shared" si="17"/>
        <v>99.37656262036991</v>
      </c>
      <c r="L123" s="24">
        <f t="shared" si="18"/>
        <v>-4.4510000000000218</v>
      </c>
      <c r="M123" s="24">
        <v>449.65699999999998</v>
      </c>
      <c r="N123" s="60">
        <f t="shared" si="61"/>
        <v>157.78560102478113</v>
      </c>
      <c r="O123" s="54">
        <f t="shared" si="62"/>
        <v>259.83700000000005</v>
      </c>
    </row>
    <row r="124" spans="1:15" ht="21.75" customHeight="1" x14ac:dyDescent="0.2">
      <c r="A124" s="11"/>
      <c r="B124" s="65" t="s">
        <v>410</v>
      </c>
      <c r="C124" s="65"/>
      <c r="D124" s="76" t="s">
        <v>411</v>
      </c>
      <c r="E124" s="24">
        <v>126.5</v>
      </c>
      <c r="F124" s="24">
        <v>126.5</v>
      </c>
      <c r="G124" s="28"/>
      <c r="H124" s="28"/>
      <c r="I124" s="29">
        <f t="shared" ref="I124" si="105">IF(F124&gt;0,H124/F124*100,0)</f>
        <v>0</v>
      </c>
      <c r="J124" s="29"/>
      <c r="K124" s="30">
        <f t="shared" ref="K124" si="106">IF(G124&gt;0,H124/G124*100,0)</f>
        <v>0</v>
      </c>
      <c r="L124" s="24">
        <f t="shared" si="18"/>
        <v>0</v>
      </c>
      <c r="M124" s="24"/>
      <c r="N124" s="39" t="e">
        <f t="shared" ref="N124" si="107">H124/M124*100</f>
        <v>#DIV/0!</v>
      </c>
      <c r="O124" s="64">
        <f t="shared" ref="O124" si="108">H124-M124</f>
        <v>0</v>
      </c>
    </row>
    <row r="125" spans="1:15" ht="21.75" customHeight="1" x14ac:dyDescent="0.2">
      <c r="A125" s="11"/>
      <c r="B125" s="65" t="s">
        <v>269</v>
      </c>
      <c r="C125" s="65"/>
      <c r="D125" s="76" t="s">
        <v>270</v>
      </c>
      <c r="E125" s="24">
        <v>850.077</v>
      </c>
      <c r="F125" s="24">
        <v>850.077</v>
      </c>
      <c r="G125" s="28">
        <v>307.79300000000001</v>
      </c>
      <c r="H125" s="24">
        <v>107.79300000000001</v>
      </c>
      <c r="I125" s="29">
        <f t="shared" si="16"/>
        <v>12.680380718452563</v>
      </c>
      <c r="J125" s="29"/>
      <c r="K125" s="30">
        <f t="shared" si="17"/>
        <v>35.021264291260685</v>
      </c>
      <c r="L125" s="24">
        <f>H125-G125</f>
        <v>-200</v>
      </c>
      <c r="M125" s="24"/>
      <c r="N125" s="39" t="e">
        <f t="shared" si="61"/>
        <v>#DIV/0!</v>
      </c>
      <c r="O125" s="54">
        <f t="shared" si="62"/>
        <v>107.79300000000001</v>
      </c>
    </row>
    <row r="126" spans="1:15" ht="21.75" customHeight="1" x14ac:dyDescent="0.2">
      <c r="A126" s="11"/>
      <c r="B126" s="65" t="s">
        <v>272</v>
      </c>
      <c r="C126" s="65"/>
      <c r="D126" s="76" t="s">
        <v>271</v>
      </c>
      <c r="E126" s="24">
        <f>E128+E129</f>
        <v>48663.184000000001</v>
      </c>
      <c r="F126" s="28">
        <f>F128+F129</f>
        <v>48623.184000000001</v>
      </c>
      <c r="G126" s="28">
        <f t="shared" ref="G126" si="109">G128+G129</f>
        <v>6537.4340000000002</v>
      </c>
      <c r="H126" s="28">
        <f t="shared" ref="H126" si="110">H128+H129</f>
        <v>6535.1239999999998</v>
      </c>
      <c r="I126" s="29">
        <f t="shared" si="16"/>
        <v>13.440345658976177</v>
      </c>
      <c r="J126" s="29"/>
      <c r="K126" s="30">
        <f t="shared" si="17"/>
        <v>99.964665035241651</v>
      </c>
      <c r="L126" s="24">
        <f t="shared" si="18"/>
        <v>-2.3100000000004002</v>
      </c>
      <c r="M126" s="28">
        <f t="shared" ref="M126" si="111">M128+M129</f>
        <v>7695.6689999999999</v>
      </c>
      <c r="N126" s="30">
        <f t="shared" si="61"/>
        <v>84.91950472402074</v>
      </c>
      <c r="O126" s="54">
        <f t="shared" si="62"/>
        <v>-1160.5450000000001</v>
      </c>
    </row>
    <row r="127" spans="1:15" ht="20.25" customHeight="1" x14ac:dyDescent="0.2">
      <c r="A127" s="11"/>
      <c r="B127" s="65"/>
      <c r="C127" s="65"/>
      <c r="D127" s="75" t="s">
        <v>46</v>
      </c>
      <c r="E127" s="24"/>
      <c r="F127" s="28"/>
      <c r="G127" s="28"/>
      <c r="H127" s="24"/>
      <c r="I127" s="29">
        <f t="shared" si="16"/>
        <v>0</v>
      </c>
      <c r="J127" s="29"/>
      <c r="K127" s="30">
        <f t="shared" si="17"/>
        <v>0</v>
      </c>
      <c r="L127" s="24">
        <f t="shared" si="18"/>
        <v>0</v>
      </c>
      <c r="M127" s="28"/>
      <c r="N127" s="30"/>
      <c r="O127" s="54">
        <f t="shared" si="62"/>
        <v>0</v>
      </c>
    </row>
    <row r="128" spans="1:15" ht="47.25" hidden="1" customHeight="1" x14ac:dyDescent="0.2">
      <c r="A128" s="11"/>
      <c r="B128" s="66" t="s">
        <v>274</v>
      </c>
      <c r="C128" s="65"/>
      <c r="D128" s="75" t="s">
        <v>273</v>
      </c>
      <c r="E128" s="24"/>
      <c r="F128" s="28"/>
      <c r="G128" s="28"/>
      <c r="H128" s="24"/>
      <c r="I128" s="29">
        <f t="shared" si="16"/>
        <v>0</v>
      </c>
      <c r="J128" s="29"/>
      <c r="K128" s="30">
        <f t="shared" si="17"/>
        <v>0</v>
      </c>
      <c r="L128" s="24">
        <f t="shared" si="18"/>
        <v>0</v>
      </c>
      <c r="M128" s="24"/>
      <c r="N128" s="30" t="e">
        <f t="shared" si="61"/>
        <v>#DIV/0!</v>
      </c>
      <c r="O128" s="54">
        <f t="shared" si="62"/>
        <v>0</v>
      </c>
    </row>
    <row r="129" spans="1:15" ht="24" customHeight="1" x14ac:dyDescent="0.2">
      <c r="A129" s="11"/>
      <c r="B129" s="66" t="s">
        <v>275</v>
      </c>
      <c r="C129" s="65"/>
      <c r="D129" s="75" t="s">
        <v>186</v>
      </c>
      <c r="E129" s="24">
        <v>48663.184000000001</v>
      </c>
      <c r="F129" s="24">
        <v>48623.184000000001</v>
      </c>
      <c r="G129" s="28">
        <v>6537.4340000000002</v>
      </c>
      <c r="H129" s="24">
        <v>6535.1239999999998</v>
      </c>
      <c r="I129" s="29">
        <f t="shared" si="16"/>
        <v>13.440345658976177</v>
      </c>
      <c r="J129" s="29"/>
      <c r="K129" s="30">
        <f t="shared" si="17"/>
        <v>99.964665035241651</v>
      </c>
      <c r="L129" s="24">
        <f t="shared" si="18"/>
        <v>-2.3100000000004002</v>
      </c>
      <c r="M129" s="24">
        <v>7695.6689999999999</v>
      </c>
      <c r="N129" s="30">
        <f t="shared" si="61"/>
        <v>84.91950472402074</v>
      </c>
      <c r="O129" s="54">
        <f t="shared" si="62"/>
        <v>-1160.5450000000001</v>
      </c>
    </row>
    <row r="130" spans="1:15" ht="23.25" customHeight="1" x14ac:dyDescent="0.2">
      <c r="A130" s="11" t="s">
        <v>65</v>
      </c>
      <c r="B130" s="20" t="s">
        <v>276</v>
      </c>
      <c r="C130" s="20"/>
      <c r="D130" s="72" t="s">
        <v>417</v>
      </c>
      <c r="E130" s="25">
        <v>7952.9480000000003</v>
      </c>
      <c r="F130" s="25">
        <v>7952.9480000000003</v>
      </c>
      <c r="G130" s="25">
        <v>497.86</v>
      </c>
      <c r="H130" s="25">
        <v>497.86</v>
      </c>
      <c r="I130" s="26">
        <f t="shared" si="16"/>
        <v>6.2600685934322717</v>
      </c>
      <c r="J130" s="26">
        <f t="shared" si="65"/>
        <v>100</v>
      </c>
      <c r="K130" s="27">
        <f t="shared" si="17"/>
        <v>100</v>
      </c>
      <c r="L130" s="25">
        <f t="shared" si="18"/>
        <v>0</v>
      </c>
      <c r="M130" s="25">
        <v>693.6</v>
      </c>
      <c r="N130" s="27">
        <f t="shared" si="61"/>
        <v>71.779123414071506</v>
      </c>
      <c r="O130" s="53">
        <f t="shared" si="62"/>
        <v>-195.74</v>
      </c>
    </row>
    <row r="131" spans="1:15" ht="15.75" hidden="1" x14ac:dyDescent="0.2">
      <c r="A131" s="11" t="s">
        <v>4</v>
      </c>
      <c r="B131" s="20"/>
      <c r="C131" s="20"/>
      <c r="D131" s="72" t="s">
        <v>5</v>
      </c>
      <c r="E131" s="25"/>
      <c r="F131" s="25"/>
      <c r="G131" s="25"/>
      <c r="H131" s="25"/>
      <c r="I131" s="26">
        <f t="shared" si="16"/>
        <v>0</v>
      </c>
      <c r="J131" s="26" t="e">
        <f t="shared" si="65"/>
        <v>#DIV/0!</v>
      </c>
      <c r="K131" s="27">
        <f t="shared" si="17"/>
        <v>0</v>
      </c>
      <c r="L131" s="25">
        <f t="shared" si="18"/>
        <v>0</v>
      </c>
      <c r="M131" s="23"/>
      <c r="N131" s="27" t="e">
        <f t="shared" si="61"/>
        <v>#DIV/0!</v>
      </c>
      <c r="O131" s="53">
        <f t="shared" si="62"/>
        <v>0</v>
      </c>
    </row>
    <row r="132" spans="1:15" ht="24" customHeight="1" x14ac:dyDescent="0.2">
      <c r="A132" s="11" t="s">
        <v>41</v>
      </c>
      <c r="B132" s="20" t="s">
        <v>277</v>
      </c>
      <c r="C132" s="20"/>
      <c r="D132" s="72" t="s">
        <v>278</v>
      </c>
      <c r="E132" s="25">
        <f>E135+E136+E134</f>
        <v>892465</v>
      </c>
      <c r="F132" s="25">
        <f>F135+F136+F134</f>
        <v>892939</v>
      </c>
      <c r="G132" s="25">
        <f>G135+G136+G134</f>
        <v>100523.632</v>
      </c>
      <c r="H132" s="25">
        <f>H135+H136+H134</f>
        <v>81899.631999999998</v>
      </c>
      <c r="I132" s="26">
        <f t="shared" si="16"/>
        <v>9.1719179025666921</v>
      </c>
      <c r="J132" s="26">
        <f t="shared" si="65"/>
        <v>81.47301323135639</v>
      </c>
      <c r="K132" s="27">
        <f t="shared" si="17"/>
        <v>81.47301323135639</v>
      </c>
      <c r="L132" s="25">
        <f t="shared" si="18"/>
        <v>-18624</v>
      </c>
      <c r="M132" s="23">
        <f>M135+M136</f>
        <v>29099.409</v>
      </c>
      <c r="N132" s="108" t="s">
        <v>452</v>
      </c>
      <c r="O132" s="53">
        <f t="shared" si="62"/>
        <v>52800.222999999998</v>
      </c>
    </row>
    <row r="133" spans="1:15" ht="20.25" customHeight="1" x14ac:dyDescent="0.2">
      <c r="A133" s="98"/>
      <c r="B133" s="65"/>
      <c r="C133" s="65"/>
      <c r="D133" s="73" t="s">
        <v>47</v>
      </c>
      <c r="E133" s="24"/>
      <c r="F133" s="28"/>
      <c r="G133" s="24"/>
      <c r="H133" s="24"/>
      <c r="I133" s="26">
        <f t="shared" ref="I133:I134" si="112">IF(F133&gt;0,H133/F133*100,0)</f>
        <v>0</v>
      </c>
      <c r="J133" s="26" t="e">
        <f t="shared" ref="J133:J134" si="113">H133/G133*100</f>
        <v>#DIV/0!</v>
      </c>
      <c r="K133" s="27">
        <f t="shared" ref="K133:K134" si="114">IF(G133&gt;0,H133/G133*100,0)</f>
        <v>0</v>
      </c>
      <c r="L133" s="24">
        <f>H133-G133</f>
        <v>0</v>
      </c>
      <c r="M133" s="28"/>
      <c r="N133" s="39" t="e">
        <f t="shared" ref="N133:N134" si="115">H133/M133*100</f>
        <v>#DIV/0!</v>
      </c>
      <c r="O133" s="53">
        <f t="shared" ref="O133:O134" si="116">H133-M133</f>
        <v>0</v>
      </c>
    </row>
    <row r="134" spans="1:15" ht="22.5" customHeight="1" x14ac:dyDescent="0.2">
      <c r="A134" s="98"/>
      <c r="B134" s="65" t="s">
        <v>414</v>
      </c>
      <c r="C134" s="65"/>
      <c r="D134" s="73" t="s">
        <v>415</v>
      </c>
      <c r="E134" s="24">
        <v>2300</v>
      </c>
      <c r="F134" s="24">
        <v>2300</v>
      </c>
      <c r="G134" s="24">
        <v>294.05200000000002</v>
      </c>
      <c r="H134" s="24">
        <v>294.05200000000002</v>
      </c>
      <c r="I134" s="29">
        <f t="shared" si="112"/>
        <v>12.784869565217392</v>
      </c>
      <c r="J134" s="29">
        <f t="shared" si="113"/>
        <v>100</v>
      </c>
      <c r="K134" s="30">
        <f t="shared" si="114"/>
        <v>100</v>
      </c>
      <c r="L134" s="24"/>
      <c r="M134" s="28"/>
      <c r="N134" s="39" t="e">
        <f t="shared" si="115"/>
        <v>#DIV/0!</v>
      </c>
      <c r="O134" s="54">
        <f t="shared" si="116"/>
        <v>294.05200000000002</v>
      </c>
    </row>
    <row r="135" spans="1:15" ht="22.5" customHeight="1" x14ac:dyDescent="0.2">
      <c r="A135" s="98" t="s">
        <v>42</v>
      </c>
      <c r="B135" s="65" t="s">
        <v>279</v>
      </c>
      <c r="C135" s="65"/>
      <c r="D135" s="73" t="s">
        <v>280</v>
      </c>
      <c r="E135" s="24">
        <v>90165</v>
      </c>
      <c r="F135" s="24">
        <v>90165</v>
      </c>
      <c r="G135" s="24">
        <v>17134.02</v>
      </c>
      <c r="H135" s="24">
        <v>17134.02</v>
      </c>
      <c r="I135" s="29">
        <f t="shared" si="16"/>
        <v>19.00296123773083</v>
      </c>
      <c r="J135" s="29"/>
      <c r="K135" s="30">
        <f t="shared" si="17"/>
        <v>100</v>
      </c>
      <c r="L135" s="24">
        <f t="shared" si="18"/>
        <v>0</v>
      </c>
      <c r="M135" s="24">
        <v>13259.136</v>
      </c>
      <c r="N135" s="30">
        <f t="shared" si="61"/>
        <v>129.22425714616699</v>
      </c>
      <c r="O135" s="54">
        <f t="shared" si="62"/>
        <v>3874.884</v>
      </c>
    </row>
    <row r="136" spans="1:15" ht="23.25" customHeight="1" x14ac:dyDescent="0.2">
      <c r="A136" s="98"/>
      <c r="B136" s="65" t="s">
        <v>388</v>
      </c>
      <c r="C136" s="65"/>
      <c r="D136" s="73" t="s">
        <v>389</v>
      </c>
      <c r="E136" s="24">
        <v>800000</v>
      </c>
      <c r="F136" s="24">
        <v>800474</v>
      </c>
      <c r="G136" s="24">
        <v>83095.56</v>
      </c>
      <c r="H136" s="24">
        <v>64471.56</v>
      </c>
      <c r="I136" s="29">
        <f t="shared" ref="I136" si="117">IF(F136&gt;0,H136/F136*100,0)</f>
        <v>8.0541729025552353</v>
      </c>
      <c r="J136" s="29"/>
      <c r="K136" s="30">
        <f t="shared" ref="K136" si="118">IF(G136&gt;0,H136/G136*100,0)</f>
        <v>77.587250149105429</v>
      </c>
      <c r="L136" s="24">
        <f t="shared" ref="L136" si="119">H136-G136</f>
        <v>-18624</v>
      </c>
      <c r="M136" s="24">
        <v>15840.272999999999</v>
      </c>
      <c r="N136" s="109" t="s">
        <v>453</v>
      </c>
      <c r="O136" s="54">
        <f t="shared" ref="O136" si="120">H136-M136</f>
        <v>48631.286999999997</v>
      </c>
    </row>
    <row r="137" spans="1:15" ht="23.25" customHeight="1" x14ac:dyDescent="0.2">
      <c r="A137" s="98"/>
      <c r="B137" s="20" t="s">
        <v>281</v>
      </c>
      <c r="C137" s="20"/>
      <c r="D137" s="72" t="s">
        <v>434</v>
      </c>
      <c r="E137" s="25">
        <f>E139+E141</f>
        <v>79854.784</v>
      </c>
      <c r="F137" s="25">
        <f>F139+F141</f>
        <v>79854.784</v>
      </c>
      <c r="G137" s="25">
        <f t="shared" ref="G137:H137" si="121">G139+G141</f>
        <v>8270</v>
      </c>
      <c r="H137" s="25">
        <f t="shared" si="121"/>
        <v>8256</v>
      </c>
      <c r="I137" s="26">
        <f t="shared" si="16"/>
        <v>10.338766929730847</v>
      </c>
      <c r="J137" s="26"/>
      <c r="K137" s="27">
        <f t="shared" si="17"/>
        <v>99.83071342200725</v>
      </c>
      <c r="L137" s="25">
        <f t="shared" si="18"/>
        <v>-14</v>
      </c>
      <c r="M137" s="23">
        <f t="shared" ref="M137" si="122">M139</f>
        <v>5423.8</v>
      </c>
      <c r="N137" s="27">
        <f t="shared" si="61"/>
        <v>152.21800213872191</v>
      </c>
      <c r="O137" s="53">
        <f t="shared" si="62"/>
        <v>2832.2</v>
      </c>
    </row>
    <row r="138" spans="1:15" ht="21" customHeight="1" x14ac:dyDescent="0.2">
      <c r="A138" s="98"/>
      <c r="B138" s="65"/>
      <c r="C138" s="65"/>
      <c r="D138" s="73" t="s">
        <v>47</v>
      </c>
      <c r="E138" s="24"/>
      <c r="F138" s="24"/>
      <c r="G138" s="24"/>
      <c r="H138" s="24"/>
      <c r="I138" s="29">
        <f t="shared" si="16"/>
        <v>0</v>
      </c>
      <c r="J138" s="29"/>
      <c r="K138" s="30">
        <f t="shared" si="17"/>
        <v>0</v>
      </c>
      <c r="L138" s="24">
        <f t="shared" si="18"/>
        <v>0</v>
      </c>
      <c r="M138" s="28"/>
      <c r="N138" s="30"/>
      <c r="O138" s="54">
        <f t="shared" si="62"/>
        <v>0</v>
      </c>
    </row>
    <row r="139" spans="1:15" ht="21.75" customHeight="1" x14ac:dyDescent="0.2">
      <c r="A139" s="98" t="s">
        <v>2</v>
      </c>
      <c r="B139" s="66" t="s">
        <v>282</v>
      </c>
      <c r="C139" s="66" t="s">
        <v>166</v>
      </c>
      <c r="D139" s="74" t="s">
        <v>283</v>
      </c>
      <c r="E139" s="24">
        <v>79754.784</v>
      </c>
      <c r="F139" s="24">
        <v>79754.784</v>
      </c>
      <c r="G139" s="24">
        <v>8260</v>
      </c>
      <c r="H139" s="24">
        <v>8256</v>
      </c>
      <c r="I139" s="29">
        <f t="shared" si="16"/>
        <v>10.351730123173551</v>
      </c>
      <c r="J139" s="29"/>
      <c r="K139" s="30">
        <f t="shared" si="17"/>
        <v>99.95157384987894</v>
      </c>
      <c r="L139" s="24">
        <f t="shared" si="18"/>
        <v>-4</v>
      </c>
      <c r="M139" s="24">
        <v>5423.8</v>
      </c>
      <c r="N139" s="30">
        <f t="shared" si="61"/>
        <v>152.21800213872191</v>
      </c>
      <c r="O139" s="54">
        <f t="shared" si="62"/>
        <v>2832.2</v>
      </c>
    </row>
    <row r="140" spans="1:15" ht="21" hidden="1" customHeight="1" x14ac:dyDescent="0.2">
      <c r="A140" s="98"/>
      <c r="B140" s="20" t="s">
        <v>178</v>
      </c>
      <c r="C140" s="20"/>
      <c r="D140" s="72" t="s">
        <v>360</v>
      </c>
      <c r="E140" s="25"/>
      <c r="F140" s="25"/>
      <c r="G140" s="25"/>
      <c r="H140" s="25"/>
      <c r="I140" s="26">
        <f t="shared" si="16"/>
        <v>0</v>
      </c>
      <c r="J140" s="26"/>
      <c r="K140" s="27">
        <f t="shared" ref="K140" si="123">IF(G140&gt;0,H140/G140*100,0)</f>
        <v>0</v>
      </c>
      <c r="L140" s="25">
        <f t="shared" ref="L140:L147" si="124">H140-G140</f>
        <v>0</v>
      </c>
      <c r="M140" s="25"/>
      <c r="N140" s="27" t="e">
        <f t="shared" si="61"/>
        <v>#DIV/0!</v>
      </c>
      <c r="O140" s="53">
        <f t="shared" si="62"/>
        <v>0</v>
      </c>
    </row>
    <row r="141" spans="1:15" ht="21" customHeight="1" x14ac:dyDescent="0.2">
      <c r="A141" s="98"/>
      <c r="B141" s="66" t="s">
        <v>436</v>
      </c>
      <c r="C141" s="20"/>
      <c r="D141" s="74" t="s">
        <v>437</v>
      </c>
      <c r="E141" s="24">
        <v>100</v>
      </c>
      <c r="F141" s="24">
        <v>100</v>
      </c>
      <c r="G141" s="24">
        <v>10</v>
      </c>
      <c r="H141" s="24"/>
      <c r="I141" s="29"/>
      <c r="J141" s="29"/>
      <c r="K141" s="30"/>
      <c r="L141" s="24"/>
      <c r="M141" s="24"/>
      <c r="N141" s="30"/>
      <c r="O141" s="54"/>
    </row>
    <row r="142" spans="1:15" ht="21" customHeight="1" x14ac:dyDescent="0.2">
      <c r="A142" s="98"/>
      <c r="B142" s="20" t="s">
        <v>284</v>
      </c>
      <c r="C142" s="66"/>
      <c r="D142" s="72" t="s">
        <v>101</v>
      </c>
      <c r="E142" s="25">
        <f>E144</f>
        <v>132400</v>
      </c>
      <c r="F142" s="25">
        <f>F144+F145</f>
        <v>36806.42</v>
      </c>
      <c r="G142" s="25">
        <f>G144+G145</f>
        <v>0</v>
      </c>
      <c r="H142" s="25">
        <f>H144+H145</f>
        <v>0</v>
      </c>
      <c r="I142" s="26">
        <f t="shared" ref="I142:I147" si="125">IF(F142&gt;0,H142/F142*100,0)</f>
        <v>0</v>
      </c>
      <c r="J142" s="26"/>
      <c r="K142" s="27">
        <f t="shared" ref="K142:K147" si="126">IF(G142&gt;0,H142/G142*100,0)</f>
        <v>0</v>
      </c>
      <c r="L142" s="25">
        <f t="shared" si="124"/>
        <v>0</v>
      </c>
      <c r="M142" s="28"/>
      <c r="N142" s="40" t="e">
        <f t="shared" ref="N142:N147" si="127">H142/M142*100</f>
        <v>#DIV/0!</v>
      </c>
      <c r="O142" s="53">
        <f t="shared" si="62"/>
        <v>0</v>
      </c>
    </row>
    <row r="143" spans="1:15" ht="22.5" customHeight="1" x14ac:dyDescent="0.2">
      <c r="A143" s="98"/>
      <c r="B143" s="20"/>
      <c r="C143" s="66"/>
      <c r="D143" s="73" t="s">
        <v>47</v>
      </c>
      <c r="E143" s="25"/>
      <c r="F143" s="25"/>
      <c r="G143" s="25"/>
      <c r="H143" s="25"/>
      <c r="I143" s="29">
        <f t="shared" si="125"/>
        <v>0</v>
      </c>
      <c r="J143" s="29"/>
      <c r="K143" s="30">
        <f t="shared" si="126"/>
        <v>0</v>
      </c>
      <c r="L143" s="25">
        <f t="shared" si="124"/>
        <v>0</v>
      </c>
      <c r="M143" s="28"/>
      <c r="N143" s="27"/>
      <c r="O143" s="53">
        <f t="shared" si="62"/>
        <v>0</v>
      </c>
    </row>
    <row r="144" spans="1:15" ht="21.75" customHeight="1" x14ac:dyDescent="0.2">
      <c r="A144" s="98"/>
      <c r="B144" s="65" t="s">
        <v>390</v>
      </c>
      <c r="C144" s="66"/>
      <c r="D144" s="73" t="s">
        <v>395</v>
      </c>
      <c r="E144" s="24">
        <v>132400</v>
      </c>
      <c r="F144" s="24">
        <v>36806.42</v>
      </c>
      <c r="G144" s="25"/>
      <c r="H144" s="24"/>
      <c r="I144" s="29">
        <f t="shared" si="125"/>
        <v>0</v>
      </c>
      <c r="J144" s="29"/>
      <c r="K144" s="30">
        <f t="shared" si="126"/>
        <v>0</v>
      </c>
      <c r="L144" s="25">
        <f t="shared" si="124"/>
        <v>0</v>
      </c>
      <c r="M144" s="28"/>
      <c r="N144" s="39" t="e">
        <f t="shared" si="127"/>
        <v>#DIV/0!</v>
      </c>
      <c r="O144" s="54">
        <f t="shared" si="62"/>
        <v>0</v>
      </c>
    </row>
    <row r="145" spans="1:15" ht="47.25" hidden="1" x14ac:dyDescent="0.2">
      <c r="A145" s="98"/>
      <c r="B145" s="65" t="s">
        <v>393</v>
      </c>
      <c r="C145" s="66"/>
      <c r="D145" s="73" t="s">
        <v>394</v>
      </c>
      <c r="E145" s="25"/>
      <c r="F145" s="24">
        <f>F147</f>
        <v>0</v>
      </c>
      <c r="G145" s="24">
        <f t="shared" ref="G145:H145" si="128">G147</f>
        <v>0</v>
      </c>
      <c r="H145" s="24">
        <f t="shared" si="128"/>
        <v>0</v>
      </c>
      <c r="I145" s="29">
        <f t="shared" si="125"/>
        <v>0</v>
      </c>
      <c r="J145" s="29"/>
      <c r="K145" s="30">
        <f t="shared" si="126"/>
        <v>0</v>
      </c>
      <c r="L145" s="24">
        <f t="shared" si="124"/>
        <v>0</v>
      </c>
      <c r="M145" s="28"/>
      <c r="N145" s="39" t="e">
        <f t="shared" si="127"/>
        <v>#DIV/0!</v>
      </c>
      <c r="O145" s="54">
        <f t="shared" si="62"/>
        <v>0</v>
      </c>
    </row>
    <row r="146" spans="1:15" ht="15.75" hidden="1" x14ac:dyDescent="0.2">
      <c r="A146" s="98"/>
      <c r="B146" s="65"/>
      <c r="C146" s="66"/>
      <c r="D146" s="75" t="s">
        <v>46</v>
      </c>
      <c r="E146" s="25"/>
      <c r="F146" s="25"/>
      <c r="G146" s="25"/>
      <c r="H146" s="24"/>
      <c r="I146" s="29">
        <f t="shared" si="125"/>
        <v>0</v>
      </c>
      <c r="J146" s="29"/>
      <c r="K146" s="30">
        <f t="shared" si="126"/>
        <v>0</v>
      </c>
      <c r="L146" s="24">
        <f t="shared" si="124"/>
        <v>0</v>
      </c>
      <c r="M146" s="28"/>
      <c r="N146" s="39"/>
      <c r="O146" s="54">
        <f t="shared" si="62"/>
        <v>0</v>
      </c>
    </row>
    <row r="147" spans="1:15" ht="47.25" hidden="1" x14ac:dyDescent="0.2">
      <c r="A147" s="98"/>
      <c r="B147" s="66" t="s">
        <v>391</v>
      </c>
      <c r="C147" s="66"/>
      <c r="D147" s="74" t="s">
        <v>392</v>
      </c>
      <c r="E147" s="25"/>
      <c r="F147" s="24"/>
      <c r="G147" s="24"/>
      <c r="H147" s="24"/>
      <c r="I147" s="29">
        <f t="shared" si="125"/>
        <v>0</v>
      </c>
      <c r="J147" s="29"/>
      <c r="K147" s="30">
        <f t="shared" si="126"/>
        <v>0</v>
      </c>
      <c r="L147" s="24">
        <f t="shared" si="124"/>
        <v>0</v>
      </c>
      <c r="M147" s="28"/>
      <c r="N147" s="39" t="e">
        <f t="shared" si="127"/>
        <v>#DIV/0!</v>
      </c>
      <c r="O147" s="54">
        <f t="shared" si="62"/>
        <v>0</v>
      </c>
    </row>
    <row r="148" spans="1:15" ht="21.75" customHeight="1" x14ac:dyDescent="0.2">
      <c r="A148" s="98"/>
      <c r="B148" s="20" t="s">
        <v>187</v>
      </c>
      <c r="C148" s="66"/>
      <c r="D148" s="72" t="s">
        <v>285</v>
      </c>
      <c r="E148" s="25">
        <f>E150</f>
        <v>531278.1</v>
      </c>
      <c r="F148" s="25">
        <f>F150</f>
        <v>531278.1</v>
      </c>
      <c r="G148" s="25">
        <f t="shared" ref="G148" si="129">G150</f>
        <v>88546.4</v>
      </c>
      <c r="H148" s="25">
        <f t="shared" ref="H148" si="130">H150</f>
        <v>88546.4</v>
      </c>
      <c r="I148" s="26">
        <f t="shared" si="16"/>
        <v>16.66667607793357</v>
      </c>
      <c r="J148" s="26"/>
      <c r="K148" s="27">
        <f t="shared" si="17"/>
        <v>100</v>
      </c>
      <c r="L148" s="25">
        <f t="shared" si="18"/>
        <v>0</v>
      </c>
      <c r="M148" s="23">
        <f>M150+M151</f>
        <v>0</v>
      </c>
      <c r="N148" s="40" t="e">
        <f t="shared" si="61"/>
        <v>#DIV/0!</v>
      </c>
      <c r="O148" s="53">
        <f t="shared" si="62"/>
        <v>88546.4</v>
      </c>
    </row>
    <row r="149" spans="1:15" ht="21" customHeight="1" x14ac:dyDescent="0.2">
      <c r="A149" s="98"/>
      <c r="B149" s="66"/>
      <c r="C149" s="66"/>
      <c r="D149" s="73" t="s">
        <v>47</v>
      </c>
      <c r="E149" s="24"/>
      <c r="F149" s="24"/>
      <c r="G149" s="24"/>
      <c r="H149" s="24"/>
      <c r="I149" s="29"/>
      <c r="J149" s="29"/>
      <c r="K149" s="30"/>
      <c r="L149" s="24">
        <f t="shared" si="18"/>
        <v>0</v>
      </c>
      <c r="M149" s="28"/>
      <c r="N149" s="39"/>
      <c r="O149" s="54">
        <f t="shared" ref="O149:O214" si="131">H149-M149</f>
        <v>0</v>
      </c>
    </row>
    <row r="150" spans="1:15" ht="21.75" customHeight="1" x14ac:dyDescent="0.2">
      <c r="A150" s="98" t="s">
        <v>114</v>
      </c>
      <c r="B150" s="65" t="s">
        <v>188</v>
      </c>
      <c r="C150" s="65"/>
      <c r="D150" s="73" t="s">
        <v>115</v>
      </c>
      <c r="E150" s="24">
        <v>531278.1</v>
      </c>
      <c r="F150" s="24">
        <v>531278.1</v>
      </c>
      <c r="G150" s="28">
        <v>88546.4</v>
      </c>
      <c r="H150" s="28">
        <v>88546.4</v>
      </c>
      <c r="I150" s="29">
        <f t="shared" si="16"/>
        <v>16.66667607793357</v>
      </c>
      <c r="J150" s="29">
        <f t="shared" ref="J150:J164" si="132">H150/G150*100</f>
        <v>100</v>
      </c>
      <c r="K150" s="30">
        <f t="shared" si="17"/>
        <v>100</v>
      </c>
      <c r="L150" s="24">
        <f t="shared" si="18"/>
        <v>0</v>
      </c>
      <c r="M150" s="24"/>
      <c r="N150" s="39" t="e">
        <f t="shared" ref="N150:N211" si="133">H150/M150*100</f>
        <v>#DIV/0!</v>
      </c>
      <c r="O150" s="54">
        <f t="shared" si="131"/>
        <v>88546.4</v>
      </c>
    </row>
    <row r="151" spans="1:15" ht="19.5" hidden="1" customHeight="1" x14ac:dyDescent="0.2">
      <c r="A151" s="98" t="s">
        <v>16</v>
      </c>
      <c r="B151" s="65" t="s">
        <v>419</v>
      </c>
      <c r="C151" s="65"/>
      <c r="D151" s="73" t="s">
        <v>420</v>
      </c>
      <c r="E151" s="28"/>
      <c r="F151" s="28"/>
      <c r="G151" s="24"/>
      <c r="H151" s="24"/>
      <c r="I151" s="29">
        <f t="shared" si="16"/>
        <v>0</v>
      </c>
      <c r="J151" s="29" t="e">
        <f t="shared" si="132"/>
        <v>#DIV/0!</v>
      </c>
      <c r="K151" s="30">
        <f t="shared" si="17"/>
        <v>0</v>
      </c>
      <c r="L151" s="24">
        <f t="shared" si="18"/>
        <v>0</v>
      </c>
      <c r="M151" s="28"/>
      <c r="N151" s="30" t="e">
        <f t="shared" ref="N151" si="134">H151/M151*100</f>
        <v>#DIV/0!</v>
      </c>
      <c r="O151" s="54">
        <f t="shared" ref="O151" si="135">H151-M151</f>
        <v>0</v>
      </c>
    </row>
    <row r="152" spans="1:15" ht="14.25" hidden="1" customHeight="1" x14ac:dyDescent="0.2">
      <c r="A152" s="98" t="s">
        <v>14</v>
      </c>
      <c r="B152" s="65"/>
      <c r="C152" s="65"/>
      <c r="D152" s="73" t="s">
        <v>92</v>
      </c>
      <c r="E152" s="28"/>
      <c r="F152" s="28"/>
      <c r="G152" s="24"/>
      <c r="H152" s="24"/>
      <c r="I152" s="29">
        <f t="shared" si="16"/>
        <v>0</v>
      </c>
      <c r="J152" s="29" t="e">
        <f t="shared" si="132"/>
        <v>#DIV/0!</v>
      </c>
      <c r="K152" s="30">
        <f t="shared" si="17"/>
        <v>0</v>
      </c>
      <c r="L152" s="24">
        <f t="shared" si="18"/>
        <v>0</v>
      </c>
      <c r="M152" s="28"/>
      <c r="N152" s="30" t="e">
        <f t="shared" si="133"/>
        <v>#DIV/0!</v>
      </c>
      <c r="O152" s="54">
        <f t="shared" si="131"/>
        <v>0</v>
      </c>
    </row>
    <row r="153" spans="1:15" ht="18" hidden="1" customHeight="1" x14ac:dyDescent="0.2">
      <c r="A153" s="98" t="s">
        <v>13</v>
      </c>
      <c r="B153" s="20" t="s">
        <v>381</v>
      </c>
      <c r="C153" s="20"/>
      <c r="D153" s="72" t="s">
        <v>382</v>
      </c>
      <c r="E153" s="24"/>
      <c r="F153" s="24"/>
      <c r="G153" s="24"/>
      <c r="H153" s="24"/>
      <c r="I153" s="29">
        <f t="shared" si="16"/>
        <v>0</v>
      </c>
      <c r="J153" s="29" t="e">
        <f t="shared" si="132"/>
        <v>#DIV/0!</v>
      </c>
      <c r="K153" s="30">
        <f t="shared" si="17"/>
        <v>0</v>
      </c>
      <c r="L153" s="24">
        <f t="shared" si="18"/>
        <v>0</v>
      </c>
      <c r="M153" s="23">
        <f>M155</f>
        <v>0</v>
      </c>
      <c r="N153" s="30" t="e">
        <f t="shared" si="133"/>
        <v>#DIV/0!</v>
      </c>
      <c r="O153" s="54">
        <f t="shared" si="131"/>
        <v>0</v>
      </c>
    </row>
    <row r="154" spans="1:15" ht="16.5" hidden="1" customHeight="1" x14ac:dyDescent="0.2">
      <c r="A154" s="98"/>
      <c r="B154" s="20"/>
      <c r="C154" s="20"/>
      <c r="D154" s="73" t="s">
        <v>47</v>
      </c>
      <c r="E154" s="24"/>
      <c r="F154" s="24"/>
      <c r="G154" s="24"/>
      <c r="H154" s="24"/>
      <c r="I154" s="29"/>
      <c r="J154" s="29"/>
      <c r="K154" s="30"/>
      <c r="L154" s="24"/>
      <c r="M154" s="28"/>
      <c r="N154" s="30" t="e">
        <f t="shared" si="133"/>
        <v>#DIV/0!</v>
      </c>
      <c r="O154" s="54">
        <f t="shared" ref="O154:O155" si="136">H154-M154</f>
        <v>0</v>
      </c>
    </row>
    <row r="155" spans="1:15" ht="24.75" hidden="1" customHeight="1" x14ac:dyDescent="0.2">
      <c r="A155" s="98"/>
      <c r="B155" s="65" t="s">
        <v>383</v>
      </c>
      <c r="C155" s="65"/>
      <c r="D155" s="73" t="s">
        <v>384</v>
      </c>
      <c r="E155" s="24"/>
      <c r="F155" s="24"/>
      <c r="G155" s="24"/>
      <c r="H155" s="24"/>
      <c r="I155" s="29"/>
      <c r="J155" s="29"/>
      <c r="K155" s="30"/>
      <c r="L155" s="24"/>
      <c r="M155" s="28"/>
      <c r="N155" s="30" t="e">
        <f t="shared" si="133"/>
        <v>#DIV/0!</v>
      </c>
      <c r="O155" s="54">
        <f t="shared" si="136"/>
        <v>0</v>
      </c>
    </row>
    <row r="156" spans="1:15" ht="46.5" customHeight="1" x14ac:dyDescent="0.2">
      <c r="A156" s="98" t="s">
        <v>193</v>
      </c>
      <c r="B156" s="20" t="s">
        <v>286</v>
      </c>
      <c r="C156" s="20"/>
      <c r="D156" s="72" t="s">
        <v>287</v>
      </c>
      <c r="E156" s="25">
        <f>E158</f>
        <v>2000</v>
      </c>
      <c r="F156" s="25">
        <f>F158</f>
        <v>22289.572</v>
      </c>
      <c r="G156" s="25">
        <f>G158</f>
        <v>20334</v>
      </c>
      <c r="H156" s="25">
        <f t="shared" ref="H156" si="137">H158</f>
        <v>20334</v>
      </c>
      <c r="I156" s="26">
        <f t="shared" si="16"/>
        <v>91.226516148448255</v>
      </c>
      <c r="J156" s="26">
        <f t="shared" si="132"/>
        <v>100</v>
      </c>
      <c r="K156" s="27">
        <f t="shared" si="17"/>
        <v>100</v>
      </c>
      <c r="L156" s="25">
        <f t="shared" si="18"/>
        <v>0</v>
      </c>
      <c r="M156" s="23">
        <f t="shared" ref="M156" si="138">M158</f>
        <v>40334</v>
      </c>
      <c r="N156" s="50">
        <f t="shared" si="133"/>
        <v>50.414042743095152</v>
      </c>
      <c r="O156" s="53">
        <f t="shared" si="131"/>
        <v>-20000</v>
      </c>
    </row>
    <row r="157" spans="1:15" ht="21" customHeight="1" x14ac:dyDescent="0.2">
      <c r="A157" s="98" t="s">
        <v>43</v>
      </c>
      <c r="B157" s="65"/>
      <c r="C157" s="65"/>
      <c r="D157" s="73" t="s">
        <v>47</v>
      </c>
      <c r="E157" s="24"/>
      <c r="F157" s="24"/>
      <c r="G157" s="24"/>
      <c r="H157" s="24"/>
      <c r="I157" s="29">
        <f t="shared" si="16"/>
        <v>0</v>
      </c>
      <c r="J157" s="29" t="e">
        <f t="shared" si="132"/>
        <v>#DIV/0!</v>
      </c>
      <c r="K157" s="30">
        <f t="shared" si="17"/>
        <v>0</v>
      </c>
      <c r="L157" s="24">
        <f t="shared" si="18"/>
        <v>0</v>
      </c>
      <c r="M157" s="28"/>
      <c r="N157" s="39" t="e">
        <f t="shared" si="133"/>
        <v>#DIV/0!</v>
      </c>
      <c r="O157" s="54">
        <f t="shared" si="131"/>
        <v>0</v>
      </c>
    </row>
    <row r="158" spans="1:15" ht="23.25" customHeight="1" x14ac:dyDescent="0.2">
      <c r="A158" s="98" t="s">
        <v>13</v>
      </c>
      <c r="B158" s="65" t="s">
        <v>288</v>
      </c>
      <c r="C158" s="65"/>
      <c r="D158" s="73" t="s">
        <v>289</v>
      </c>
      <c r="E158" s="24">
        <v>2000</v>
      </c>
      <c r="F158" s="24">
        <v>22289.572</v>
      </c>
      <c r="G158" s="24">
        <v>20334</v>
      </c>
      <c r="H158" s="24">
        <v>20334</v>
      </c>
      <c r="I158" s="29">
        <f t="shared" ref="I158:I166" si="139">IF(F158&gt;0,H158/F158*100,0)</f>
        <v>91.226516148448255</v>
      </c>
      <c r="J158" s="29">
        <f t="shared" si="132"/>
        <v>100</v>
      </c>
      <c r="K158" s="30">
        <f t="shared" ref="K158:K260" si="140">IF(G158&gt;0,H158/G158*100,0)</f>
        <v>100</v>
      </c>
      <c r="L158" s="24">
        <f t="shared" ref="L158" si="141">H158-G158</f>
        <v>0</v>
      </c>
      <c r="M158" s="24">
        <v>40334</v>
      </c>
      <c r="N158" s="30">
        <f t="shared" si="133"/>
        <v>50.414042743095152</v>
      </c>
      <c r="O158" s="54">
        <f t="shared" si="131"/>
        <v>-20000</v>
      </c>
    </row>
    <row r="159" spans="1:15" ht="14.25" hidden="1" customHeight="1" x14ac:dyDescent="0.2">
      <c r="A159" s="98" t="s">
        <v>20</v>
      </c>
      <c r="B159" s="65"/>
      <c r="C159" s="65"/>
      <c r="D159" s="73" t="s">
        <v>21</v>
      </c>
      <c r="E159" s="24"/>
      <c r="F159" s="24"/>
      <c r="G159" s="24"/>
      <c r="H159" s="24"/>
      <c r="I159" s="29">
        <f t="shared" si="139"/>
        <v>0</v>
      </c>
      <c r="J159" s="29" t="e">
        <f t="shared" si="132"/>
        <v>#DIV/0!</v>
      </c>
      <c r="K159" s="30">
        <f t="shared" si="140"/>
        <v>0</v>
      </c>
      <c r="L159" s="24">
        <f t="shared" ref="L159:L160" si="142">H159-G159</f>
        <v>0</v>
      </c>
      <c r="M159" s="28"/>
      <c r="N159" s="30" t="e">
        <f t="shared" si="133"/>
        <v>#DIV/0!</v>
      </c>
      <c r="O159" s="54">
        <f t="shared" si="131"/>
        <v>0</v>
      </c>
    </row>
    <row r="160" spans="1:15" ht="34.5" customHeight="1" x14ac:dyDescent="0.2">
      <c r="A160" s="98"/>
      <c r="B160" s="20" t="s">
        <v>335</v>
      </c>
      <c r="C160" s="20"/>
      <c r="D160" s="72" t="s">
        <v>336</v>
      </c>
      <c r="E160" s="25"/>
      <c r="F160" s="25">
        <v>54835.544000000002</v>
      </c>
      <c r="G160" s="25">
        <v>26494</v>
      </c>
      <c r="H160" s="25">
        <v>26494</v>
      </c>
      <c r="I160" s="26">
        <f t="shared" si="139"/>
        <v>48.315377339923899</v>
      </c>
      <c r="J160" s="26"/>
      <c r="K160" s="27">
        <f t="shared" si="140"/>
        <v>100</v>
      </c>
      <c r="L160" s="25">
        <f t="shared" si="142"/>
        <v>0</v>
      </c>
      <c r="M160" s="25">
        <v>21531.99</v>
      </c>
      <c r="N160" s="27">
        <f t="shared" si="133"/>
        <v>123.04482771912859</v>
      </c>
      <c r="O160" s="53">
        <f t="shared" si="131"/>
        <v>4962.0099999999984</v>
      </c>
    </row>
    <row r="161" spans="1:16" ht="24" customHeight="1" x14ac:dyDescent="0.2">
      <c r="A161" s="98"/>
      <c r="B161" s="65"/>
      <c r="C161" s="65"/>
      <c r="D161" s="79" t="s">
        <v>83</v>
      </c>
      <c r="E161" s="25">
        <f>E7+E8+E9+E10+E80+E81+E83+E100+E101+E115+E117+E130+E132+E137+E142+E148+E156+E140+E99</f>
        <v>6204622.4009999987</v>
      </c>
      <c r="F161" s="88">
        <f>F7+F8+F9+F10+F80+F81+F83+F100+F101+F115+F117+F130+F132+F137+F142+F148+F156+F140+F99+F160</f>
        <v>6267581.3437899984</v>
      </c>
      <c r="G161" s="88">
        <f>G7+G8+G9+G10+G80+G81+G83+G100+G101+G115+G117+G130+G132+G137+G142+G148+G156+G140+G99+G160</f>
        <v>1031800.0879699999</v>
      </c>
      <c r="H161" s="25">
        <f>H7+H8+H9+H10+H80+H81+H83+H100+H101+H115+H117+H130+H132+H137+H142+H148+H156+H140+H99+H160</f>
        <v>1005212.4439999998</v>
      </c>
      <c r="I161" s="26">
        <f t="shared" si="139"/>
        <v>16.038283172758138</v>
      </c>
      <c r="J161" s="26">
        <f t="shared" si="132"/>
        <v>97.423178745573708</v>
      </c>
      <c r="K161" s="27">
        <f t="shared" si="140"/>
        <v>97.423178745573708</v>
      </c>
      <c r="L161" s="25">
        <f>H161-G161</f>
        <v>-26587.643970000092</v>
      </c>
      <c r="M161" s="25">
        <f>M7+M8+M9+M10+M80+M81+M83+M100+M101+M115+M117+M130+M132+M137+M142+M148+M156+M140+M99+M160+M153</f>
        <v>836590.16299999983</v>
      </c>
      <c r="N161" s="27">
        <f t="shared" si="133"/>
        <v>120.15590051828042</v>
      </c>
      <c r="O161" s="53">
        <f t="shared" si="131"/>
        <v>168622.28099999996</v>
      </c>
    </row>
    <row r="162" spans="1:16" ht="15.75" hidden="1" customHeight="1" x14ac:dyDescent="0.2">
      <c r="A162" s="98"/>
      <c r="B162" s="65"/>
      <c r="C162" s="65"/>
      <c r="D162" s="80"/>
      <c r="E162" s="28"/>
      <c r="F162" s="28"/>
      <c r="G162" s="25"/>
      <c r="H162" s="23"/>
      <c r="I162" s="29">
        <f t="shared" si="139"/>
        <v>0</v>
      </c>
      <c r="J162" s="29"/>
      <c r="K162" s="30">
        <f t="shared" si="140"/>
        <v>0</v>
      </c>
      <c r="L162" s="25">
        <f t="shared" ref="L162:L166" si="143">H162-G162</f>
        <v>0</v>
      </c>
      <c r="M162" s="28"/>
      <c r="N162" s="30" t="e">
        <f t="shared" si="133"/>
        <v>#DIV/0!</v>
      </c>
      <c r="O162" s="54">
        <f t="shared" si="131"/>
        <v>0</v>
      </c>
    </row>
    <row r="163" spans="1:16" s="7" customFormat="1" ht="15.75" hidden="1" customHeight="1" x14ac:dyDescent="0.2">
      <c r="A163" s="11"/>
      <c r="B163" s="20"/>
      <c r="C163" s="20"/>
      <c r="D163" s="81" t="s">
        <v>10</v>
      </c>
      <c r="E163" s="23">
        <f>E164</f>
        <v>0</v>
      </c>
      <c r="F163" s="23">
        <f>F164</f>
        <v>0</v>
      </c>
      <c r="G163" s="25">
        <f>G164</f>
        <v>0</v>
      </c>
      <c r="H163" s="23">
        <f>H164</f>
        <v>0</v>
      </c>
      <c r="I163" s="29">
        <f t="shared" si="139"/>
        <v>0</v>
      </c>
      <c r="J163" s="26" t="e">
        <f t="shared" si="132"/>
        <v>#DIV/0!</v>
      </c>
      <c r="K163" s="27">
        <f t="shared" si="140"/>
        <v>0</v>
      </c>
      <c r="L163" s="25">
        <f t="shared" si="143"/>
        <v>0</v>
      </c>
      <c r="M163" s="28"/>
      <c r="N163" s="30" t="e">
        <f t="shared" si="133"/>
        <v>#DIV/0!</v>
      </c>
      <c r="O163" s="54">
        <f t="shared" si="131"/>
        <v>0</v>
      </c>
      <c r="P163" s="62"/>
    </row>
    <row r="164" spans="1:16" ht="25.5" hidden="1" customHeight="1" x14ac:dyDescent="0.2">
      <c r="A164" s="98" t="s">
        <v>96</v>
      </c>
      <c r="B164" s="65"/>
      <c r="C164" s="65"/>
      <c r="D164" s="73" t="s">
        <v>1</v>
      </c>
      <c r="E164" s="28"/>
      <c r="F164" s="28"/>
      <c r="G164" s="24"/>
      <c r="H164" s="28"/>
      <c r="I164" s="29">
        <f t="shared" si="139"/>
        <v>0</v>
      </c>
      <c r="J164" s="29" t="e">
        <f t="shared" si="132"/>
        <v>#DIV/0!</v>
      </c>
      <c r="K164" s="30">
        <f t="shared" si="140"/>
        <v>0</v>
      </c>
      <c r="L164" s="25">
        <f t="shared" si="143"/>
        <v>0</v>
      </c>
      <c r="M164" s="28"/>
      <c r="N164" s="30" t="e">
        <f t="shared" si="133"/>
        <v>#DIV/0!</v>
      </c>
      <c r="O164" s="54">
        <f t="shared" si="131"/>
        <v>0</v>
      </c>
    </row>
    <row r="165" spans="1:16" ht="9" customHeight="1" x14ac:dyDescent="0.2">
      <c r="A165" s="98"/>
      <c r="B165" s="65"/>
      <c r="C165" s="65"/>
      <c r="D165" s="73"/>
      <c r="E165" s="28" t="s">
        <v>192</v>
      </c>
      <c r="F165" s="28"/>
      <c r="G165" s="25"/>
      <c r="H165" s="23"/>
      <c r="I165" s="29">
        <f t="shared" si="139"/>
        <v>0</v>
      </c>
      <c r="J165" s="29"/>
      <c r="K165" s="30">
        <f t="shared" si="140"/>
        <v>0</v>
      </c>
      <c r="L165" s="25">
        <f t="shared" si="143"/>
        <v>0</v>
      </c>
      <c r="M165" s="28"/>
      <c r="N165" s="30"/>
      <c r="O165" s="54">
        <f t="shared" si="131"/>
        <v>0</v>
      </c>
    </row>
    <row r="166" spans="1:16" ht="24" customHeight="1" x14ac:dyDescent="0.2">
      <c r="A166" s="98"/>
      <c r="B166" s="65"/>
      <c r="C166" s="65"/>
      <c r="D166" s="86" t="s">
        <v>56</v>
      </c>
      <c r="E166" s="28"/>
      <c r="F166" s="28"/>
      <c r="G166" s="23"/>
      <c r="H166" s="28"/>
      <c r="I166" s="29">
        <f t="shared" si="139"/>
        <v>0</v>
      </c>
      <c r="J166" s="29"/>
      <c r="K166" s="30">
        <f t="shared" si="140"/>
        <v>0</v>
      </c>
      <c r="L166" s="25">
        <f t="shared" si="143"/>
        <v>0</v>
      </c>
      <c r="M166" s="28"/>
      <c r="N166" s="30"/>
      <c r="O166" s="54">
        <f t="shared" si="131"/>
        <v>0</v>
      </c>
    </row>
    <row r="167" spans="1:16" ht="33" customHeight="1" x14ac:dyDescent="0.2">
      <c r="A167" s="11"/>
      <c r="B167" s="20"/>
      <c r="C167" s="20"/>
      <c r="D167" s="72" t="s">
        <v>19</v>
      </c>
      <c r="E167" s="25">
        <v>101295.21400000001</v>
      </c>
      <c r="F167" s="25">
        <v>101295.21400000001</v>
      </c>
      <c r="G167" s="25"/>
      <c r="H167" s="25">
        <v>29488.603999999999</v>
      </c>
      <c r="I167" s="26">
        <f>IF(F167&gt;0,H167/F167*100,0)</f>
        <v>29.111547165495892</v>
      </c>
      <c r="J167" s="26"/>
      <c r="K167" s="27">
        <f t="shared" si="140"/>
        <v>0</v>
      </c>
      <c r="L167" s="25"/>
      <c r="M167" s="25">
        <v>29333.537</v>
      </c>
      <c r="N167" s="27">
        <f t="shared" si="133"/>
        <v>100.5286338295992</v>
      </c>
      <c r="O167" s="53">
        <f t="shared" si="131"/>
        <v>155.0669999999991</v>
      </c>
    </row>
    <row r="168" spans="1:16" ht="21.75" customHeight="1" x14ac:dyDescent="0.2">
      <c r="A168" s="11" t="s">
        <v>57</v>
      </c>
      <c r="B168" s="21" t="s">
        <v>203</v>
      </c>
      <c r="C168" s="21"/>
      <c r="D168" s="72" t="s">
        <v>54</v>
      </c>
      <c r="E168" s="23"/>
      <c r="F168" s="23">
        <v>234</v>
      </c>
      <c r="G168" s="25"/>
      <c r="H168" s="25"/>
      <c r="I168" s="26">
        <f t="shared" ref="I168:I302" si="144">IF(F168&gt;0,H168/F168*100,0)</f>
        <v>0</v>
      </c>
      <c r="J168" s="26"/>
      <c r="K168" s="27">
        <f t="shared" si="140"/>
        <v>0</v>
      </c>
      <c r="L168" s="25"/>
      <c r="M168" s="25"/>
      <c r="N168" s="40" t="e">
        <f t="shared" si="133"/>
        <v>#DIV/0!</v>
      </c>
      <c r="O168" s="53">
        <f t="shared" si="131"/>
        <v>0</v>
      </c>
    </row>
    <row r="169" spans="1:16" ht="23.25" customHeight="1" x14ac:dyDescent="0.2">
      <c r="A169" s="11" t="s">
        <v>58</v>
      </c>
      <c r="B169" s="20" t="s">
        <v>120</v>
      </c>
      <c r="C169" s="20"/>
      <c r="D169" s="72" t="s">
        <v>53</v>
      </c>
      <c r="E169" s="25">
        <v>108892.099</v>
      </c>
      <c r="F169" s="25">
        <v>250374.34899999999</v>
      </c>
      <c r="G169" s="25"/>
      <c r="H169" s="25">
        <v>14732.281000000001</v>
      </c>
      <c r="I169" s="26">
        <f>IF(F169&gt;0,H169/F169*100,0)</f>
        <v>5.8841015698457202</v>
      </c>
      <c r="J169" s="26"/>
      <c r="K169" s="27">
        <f t="shared" si="140"/>
        <v>0</v>
      </c>
      <c r="L169" s="25"/>
      <c r="M169" s="25">
        <f>1810.621+35437.766</f>
        <v>37248.387000000002</v>
      </c>
      <c r="N169" s="50">
        <f t="shared" si="133"/>
        <v>39.551460308871903</v>
      </c>
      <c r="O169" s="53">
        <f t="shared" si="131"/>
        <v>-22516.106</v>
      </c>
    </row>
    <row r="170" spans="1:16" ht="24" customHeight="1" x14ac:dyDescent="0.2">
      <c r="A170" s="11" t="s">
        <v>59</v>
      </c>
      <c r="B170" s="20" t="s">
        <v>121</v>
      </c>
      <c r="C170" s="20"/>
      <c r="D170" s="72" t="s">
        <v>52</v>
      </c>
      <c r="E170" s="25">
        <v>118207.57799999999</v>
      </c>
      <c r="F170" s="25">
        <v>116451.57799999999</v>
      </c>
      <c r="G170" s="25"/>
      <c r="H170" s="25"/>
      <c r="I170" s="26">
        <f t="shared" si="144"/>
        <v>0</v>
      </c>
      <c r="J170" s="26"/>
      <c r="K170" s="27">
        <f t="shared" si="140"/>
        <v>0</v>
      </c>
      <c r="L170" s="25"/>
      <c r="M170" s="25">
        <f>70.996+96.42</f>
        <v>167.416</v>
      </c>
      <c r="N170" s="27">
        <f t="shared" si="133"/>
        <v>0</v>
      </c>
      <c r="O170" s="53">
        <f t="shared" si="131"/>
        <v>-167.416</v>
      </c>
    </row>
    <row r="171" spans="1:16" ht="24" customHeight="1" x14ac:dyDescent="0.2">
      <c r="A171" s="11" t="s">
        <v>60</v>
      </c>
      <c r="B171" s="20" t="s">
        <v>122</v>
      </c>
      <c r="C171" s="20"/>
      <c r="D171" s="72" t="s">
        <v>107</v>
      </c>
      <c r="E171" s="25">
        <f>E174+E177+E183+E186+E189+E197</f>
        <v>1191.96</v>
      </c>
      <c r="F171" s="25">
        <f>F174+F177+F183+F186+F189+F197+F192+F180</f>
        <v>1191.96</v>
      </c>
      <c r="G171" s="23">
        <f>G174+G177+G183+G186+G189+G197+G192+G180</f>
        <v>0</v>
      </c>
      <c r="H171" s="23">
        <f>H174+H177+H183+H186+H189+H197+H192+H180</f>
        <v>0</v>
      </c>
      <c r="I171" s="26">
        <f t="shared" si="144"/>
        <v>0</v>
      </c>
      <c r="J171" s="26"/>
      <c r="K171" s="27">
        <f t="shared" si="140"/>
        <v>0</v>
      </c>
      <c r="L171" s="25"/>
      <c r="M171" s="25">
        <f>M174+M177+M183+M186+M189+M197+M192+M180</f>
        <v>0</v>
      </c>
      <c r="N171" s="40" t="e">
        <f t="shared" si="133"/>
        <v>#DIV/0!</v>
      </c>
      <c r="O171" s="53">
        <f t="shared" si="131"/>
        <v>0</v>
      </c>
    </row>
    <row r="172" spans="1:16" ht="21.75" customHeight="1" x14ac:dyDescent="0.2">
      <c r="A172" s="98"/>
      <c r="B172" s="65"/>
      <c r="C172" s="65"/>
      <c r="D172" s="76" t="s">
        <v>47</v>
      </c>
      <c r="E172" s="24"/>
      <c r="F172" s="24"/>
      <c r="G172" s="28"/>
      <c r="H172" s="28"/>
      <c r="I172" s="26">
        <f t="shared" si="144"/>
        <v>0</v>
      </c>
      <c r="J172" s="26"/>
      <c r="K172" s="27">
        <f t="shared" si="140"/>
        <v>0</v>
      </c>
      <c r="L172" s="25"/>
      <c r="M172" s="24"/>
      <c r="N172" s="40" t="e">
        <f t="shared" si="133"/>
        <v>#DIV/0!</v>
      </c>
      <c r="O172" s="54">
        <f t="shared" si="131"/>
        <v>0</v>
      </c>
    </row>
    <row r="173" spans="1:16" ht="81" hidden="1" customHeight="1" x14ac:dyDescent="0.2">
      <c r="A173" s="98" t="s">
        <v>87</v>
      </c>
      <c r="B173" s="68"/>
      <c r="C173" s="68"/>
      <c r="D173" s="82" t="s">
        <v>108</v>
      </c>
      <c r="E173" s="24"/>
      <c r="F173" s="24"/>
      <c r="G173" s="28"/>
      <c r="H173" s="28"/>
      <c r="I173" s="26">
        <f t="shared" si="144"/>
        <v>0</v>
      </c>
      <c r="J173" s="26"/>
      <c r="K173" s="27">
        <f t="shared" si="140"/>
        <v>0</v>
      </c>
      <c r="L173" s="25"/>
      <c r="M173" s="24"/>
      <c r="N173" s="40" t="e">
        <f t="shared" si="133"/>
        <v>#DIV/0!</v>
      </c>
      <c r="O173" s="54">
        <f t="shared" si="131"/>
        <v>0</v>
      </c>
    </row>
    <row r="174" spans="1:16" ht="26.25" hidden="1" customHeight="1" x14ac:dyDescent="0.2">
      <c r="A174" s="98"/>
      <c r="B174" s="65" t="s">
        <v>131</v>
      </c>
      <c r="C174" s="65"/>
      <c r="D174" s="76" t="s">
        <v>207</v>
      </c>
      <c r="E174" s="24">
        <f>E176</f>
        <v>0</v>
      </c>
      <c r="F174" s="24">
        <f t="shared" ref="F174:H174" si="145">F176</f>
        <v>0</v>
      </c>
      <c r="G174" s="28">
        <f t="shared" si="145"/>
        <v>0</v>
      </c>
      <c r="H174" s="28">
        <f t="shared" si="145"/>
        <v>0</v>
      </c>
      <c r="I174" s="29">
        <f t="shared" si="144"/>
        <v>0</v>
      </c>
      <c r="J174" s="29"/>
      <c r="K174" s="30">
        <f t="shared" si="140"/>
        <v>0</v>
      </c>
      <c r="L174" s="24"/>
      <c r="M174" s="24">
        <f t="shared" ref="M174" si="146">M176</f>
        <v>0</v>
      </c>
      <c r="N174" s="40" t="e">
        <f t="shared" si="133"/>
        <v>#DIV/0!</v>
      </c>
      <c r="O174" s="54">
        <f t="shared" si="131"/>
        <v>0</v>
      </c>
    </row>
    <row r="175" spans="1:16" ht="14.25" hidden="1" customHeight="1" x14ac:dyDescent="0.2">
      <c r="A175" s="98"/>
      <c r="B175" s="65"/>
      <c r="C175" s="65"/>
      <c r="D175" s="75" t="s">
        <v>46</v>
      </c>
      <c r="E175" s="24"/>
      <c r="F175" s="24"/>
      <c r="G175" s="28"/>
      <c r="H175" s="28"/>
      <c r="I175" s="29">
        <f t="shared" si="144"/>
        <v>0</v>
      </c>
      <c r="J175" s="29"/>
      <c r="K175" s="30">
        <f t="shared" si="140"/>
        <v>0</v>
      </c>
      <c r="L175" s="24"/>
      <c r="M175" s="24"/>
      <c r="N175" s="40" t="e">
        <f t="shared" si="133"/>
        <v>#DIV/0!</v>
      </c>
      <c r="O175" s="54">
        <f t="shared" si="131"/>
        <v>0</v>
      </c>
    </row>
    <row r="176" spans="1:16" ht="17.25" hidden="1" customHeight="1" x14ac:dyDescent="0.2">
      <c r="A176" s="98"/>
      <c r="B176" s="65" t="s">
        <v>194</v>
      </c>
      <c r="C176" s="65"/>
      <c r="D176" s="83" t="s">
        <v>290</v>
      </c>
      <c r="E176" s="24"/>
      <c r="F176" s="24"/>
      <c r="G176" s="28"/>
      <c r="H176" s="28"/>
      <c r="I176" s="29">
        <f t="shared" si="144"/>
        <v>0</v>
      </c>
      <c r="J176" s="29"/>
      <c r="K176" s="30">
        <f t="shared" si="140"/>
        <v>0</v>
      </c>
      <c r="L176" s="24"/>
      <c r="M176" s="24"/>
      <c r="N176" s="40" t="e">
        <f t="shared" si="133"/>
        <v>#DIV/0!</v>
      </c>
      <c r="O176" s="54">
        <f t="shared" si="131"/>
        <v>0</v>
      </c>
    </row>
    <row r="177" spans="1:15" ht="46.5" customHeight="1" x14ac:dyDescent="0.2">
      <c r="A177" s="98"/>
      <c r="B177" s="65" t="s">
        <v>179</v>
      </c>
      <c r="C177" s="65"/>
      <c r="D177" s="76" t="s">
        <v>224</v>
      </c>
      <c r="E177" s="24">
        <f>E179</f>
        <v>115</v>
      </c>
      <c r="F177" s="24">
        <f t="shared" ref="F177" si="147">F179</f>
        <v>115</v>
      </c>
      <c r="G177" s="28"/>
      <c r="H177" s="28">
        <f>H179</f>
        <v>0</v>
      </c>
      <c r="I177" s="29">
        <f t="shared" si="144"/>
        <v>0</v>
      </c>
      <c r="J177" s="29"/>
      <c r="K177" s="30">
        <f t="shared" si="140"/>
        <v>0</v>
      </c>
      <c r="L177" s="24"/>
      <c r="M177" s="24">
        <f>M179</f>
        <v>0</v>
      </c>
      <c r="N177" s="40" t="e">
        <f t="shared" si="133"/>
        <v>#DIV/0!</v>
      </c>
      <c r="O177" s="54">
        <f t="shared" si="131"/>
        <v>0</v>
      </c>
    </row>
    <row r="178" spans="1:15" ht="20.25" customHeight="1" x14ac:dyDescent="0.2">
      <c r="A178" s="98"/>
      <c r="B178" s="65"/>
      <c r="C178" s="65"/>
      <c r="D178" s="75" t="s">
        <v>46</v>
      </c>
      <c r="E178" s="24"/>
      <c r="F178" s="24"/>
      <c r="G178" s="28"/>
      <c r="H178" s="28"/>
      <c r="I178" s="29">
        <f t="shared" si="144"/>
        <v>0</v>
      </c>
      <c r="J178" s="29"/>
      <c r="K178" s="30">
        <f t="shared" si="140"/>
        <v>0</v>
      </c>
      <c r="L178" s="24"/>
      <c r="M178" s="24"/>
      <c r="N178" s="40" t="e">
        <f t="shared" si="133"/>
        <v>#DIV/0!</v>
      </c>
      <c r="O178" s="54">
        <f t="shared" si="131"/>
        <v>0</v>
      </c>
    </row>
    <row r="179" spans="1:15" ht="47.25" customHeight="1" x14ac:dyDescent="0.2">
      <c r="A179" s="98" t="s">
        <v>69</v>
      </c>
      <c r="B179" s="66" t="s">
        <v>149</v>
      </c>
      <c r="C179" s="66" t="s">
        <v>150</v>
      </c>
      <c r="D179" s="75" t="s">
        <v>151</v>
      </c>
      <c r="E179" s="24">
        <v>115</v>
      </c>
      <c r="F179" s="24">
        <v>115</v>
      </c>
      <c r="G179" s="28"/>
      <c r="H179" s="28"/>
      <c r="I179" s="29">
        <f t="shared" si="144"/>
        <v>0</v>
      </c>
      <c r="J179" s="29"/>
      <c r="K179" s="30">
        <f t="shared" si="140"/>
        <v>0</v>
      </c>
      <c r="L179" s="24"/>
      <c r="M179" s="24"/>
      <c r="N179" s="40" t="e">
        <f t="shared" si="133"/>
        <v>#DIV/0!</v>
      </c>
      <c r="O179" s="54">
        <f t="shared" si="131"/>
        <v>0</v>
      </c>
    </row>
    <row r="180" spans="1:15" ht="23.25" hidden="1" customHeight="1" x14ac:dyDescent="0.2">
      <c r="A180" s="98"/>
      <c r="B180" s="65" t="s">
        <v>157</v>
      </c>
      <c r="C180" s="66"/>
      <c r="D180" s="76" t="s">
        <v>158</v>
      </c>
      <c r="E180" s="24"/>
      <c r="F180" s="24">
        <f>F182</f>
        <v>0</v>
      </c>
      <c r="G180" s="28">
        <f t="shared" ref="G180:H180" si="148">G182</f>
        <v>0</v>
      </c>
      <c r="H180" s="28">
        <f t="shared" si="148"/>
        <v>0</v>
      </c>
      <c r="I180" s="29">
        <f t="shared" ref="I180:I182" si="149">IF(F180&gt;0,H180/F180*100,0)</f>
        <v>0</v>
      </c>
      <c r="J180" s="29"/>
      <c r="K180" s="30">
        <f t="shared" ref="K180:K182" si="150">IF(G180&gt;0,H180/G180*100,0)</f>
        <v>0</v>
      </c>
      <c r="L180" s="24"/>
      <c r="M180" s="24">
        <f>M182</f>
        <v>0</v>
      </c>
      <c r="N180" s="40" t="e">
        <f t="shared" si="133"/>
        <v>#DIV/0!</v>
      </c>
      <c r="O180" s="54">
        <f t="shared" si="131"/>
        <v>0</v>
      </c>
    </row>
    <row r="181" spans="1:15" ht="16.5" hidden="1" customHeight="1" x14ac:dyDescent="0.2">
      <c r="A181" s="98"/>
      <c r="B181" s="66"/>
      <c r="C181" s="66"/>
      <c r="D181" s="75" t="s">
        <v>46</v>
      </c>
      <c r="E181" s="24"/>
      <c r="F181" s="24"/>
      <c r="G181" s="28"/>
      <c r="H181" s="28"/>
      <c r="I181" s="29">
        <f t="shared" si="149"/>
        <v>0</v>
      </c>
      <c r="J181" s="29"/>
      <c r="K181" s="30">
        <f t="shared" si="150"/>
        <v>0</v>
      </c>
      <c r="L181" s="24"/>
      <c r="M181" s="24"/>
      <c r="N181" s="40" t="e">
        <f t="shared" si="133"/>
        <v>#DIV/0!</v>
      </c>
      <c r="O181" s="54">
        <f t="shared" si="131"/>
        <v>0</v>
      </c>
    </row>
    <row r="182" spans="1:15" ht="59.25" hidden="1" customHeight="1" x14ac:dyDescent="0.2">
      <c r="A182" s="98"/>
      <c r="B182" s="66" t="s">
        <v>379</v>
      </c>
      <c r="C182" s="66"/>
      <c r="D182" s="75" t="s">
        <v>380</v>
      </c>
      <c r="E182" s="24"/>
      <c r="F182" s="24"/>
      <c r="G182" s="28"/>
      <c r="H182" s="28"/>
      <c r="I182" s="29">
        <f t="shared" si="149"/>
        <v>0</v>
      </c>
      <c r="J182" s="29"/>
      <c r="K182" s="30">
        <f t="shared" si="150"/>
        <v>0</v>
      </c>
      <c r="L182" s="24"/>
      <c r="M182" s="24"/>
      <c r="N182" s="40" t="e">
        <f t="shared" si="133"/>
        <v>#DIV/0!</v>
      </c>
      <c r="O182" s="54">
        <f t="shared" si="131"/>
        <v>0</v>
      </c>
    </row>
    <row r="183" spans="1:15" ht="25.5" hidden="1" customHeight="1" x14ac:dyDescent="0.2">
      <c r="A183" s="98"/>
      <c r="B183" s="65" t="s">
        <v>225</v>
      </c>
      <c r="C183" s="65"/>
      <c r="D183" s="76" t="s">
        <v>156</v>
      </c>
      <c r="E183" s="24">
        <f>E185</f>
        <v>0</v>
      </c>
      <c r="F183" s="24">
        <f t="shared" ref="F183:H183" si="151">F185</f>
        <v>0</v>
      </c>
      <c r="G183" s="28">
        <f t="shared" si="151"/>
        <v>0</v>
      </c>
      <c r="H183" s="28">
        <f t="shared" si="151"/>
        <v>0</v>
      </c>
      <c r="I183" s="29">
        <f t="shared" si="144"/>
        <v>0</v>
      </c>
      <c r="J183" s="26"/>
      <c r="K183" s="27">
        <f t="shared" si="140"/>
        <v>0</v>
      </c>
      <c r="L183" s="25"/>
      <c r="M183" s="24">
        <f t="shared" ref="M183" si="152">M185</f>
        <v>0</v>
      </c>
      <c r="N183" s="40" t="e">
        <f t="shared" si="133"/>
        <v>#DIV/0!</v>
      </c>
      <c r="O183" s="54">
        <f t="shared" si="131"/>
        <v>0</v>
      </c>
    </row>
    <row r="184" spans="1:15" ht="20.25" hidden="1" customHeight="1" x14ac:dyDescent="0.2">
      <c r="A184" s="98"/>
      <c r="B184" s="65"/>
      <c r="C184" s="65"/>
      <c r="D184" s="75" t="s">
        <v>46</v>
      </c>
      <c r="E184" s="24"/>
      <c r="F184" s="24"/>
      <c r="G184" s="28"/>
      <c r="H184" s="28"/>
      <c r="I184" s="29">
        <f t="shared" si="144"/>
        <v>0</v>
      </c>
      <c r="J184" s="26"/>
      <c r="K184" s="27">
        <f t="shared" si="140"/>
        <v>0</v>
      </c>
      <c r="L184" s="25"/>
      <c r="M184" s="24"/>
      <c r="N184" s="40" t="e">
        <f t="shared" si="133"/>
        <v>#DIV/0!</v>
      </c>
      <c r="O184" s="54">
        <f t="shared" si="131"/>
        <v>0</v>
      </c>
    </row>
    <row r="185" spans="1:15" ht="46.5" hidden="1" customHeight="1" x14ac:dyDescent="0.2">
      <c r="A185" s="98" t="s">
        <v>67</v>
      </c>
      <c r="B185" s="66" t="s">
        <v>226</v>
      </c>
      <c r="C185" s="66" t="s">
        <v>136</v>
      </c>
      <c r="D185" s="75" t="s">
        <v>449</v>
      </c>
      <c r="E185" s="24"/>
      <c r="F185" s="24"/>
      <c r="G185" s="28"/>
      <c r="H185" s="28"/>
      <c r="I185" s="29">
        <f t="shared" si="144"/>
        <v>0</v>
      </c>
      <c r="J185" s="26"/>
      <c r="K185" s="27">
        <f t="shared" si="140"/>
        <v>0</v>
      </c>
      <c r="L185" s="25"/>
      <c r="M185" s="24"/>
      <c r="N185" s="40" t="e">
        <f t="shared" si="133"/>
        <v>#DIV/0!</v>
      </c>
      <c r="O185" s="54">
        <f t="shared" si="131"/>
        <v>0</v>
      </c>
    </row>
    <row r="186" spans="1:15" ht="31.5" customHeight="1" x14ac:dyDescent="0.2">
      <c r="A186" s="98"/>
      <c r="B186" s="65" t="s">
        <v>155</v>
      </c>
      <c r="C186" s="65"/>
      <c r="D186" s="76" t="s">
        <v>416</v>
      </c>
      <c r="E186" s="24">
        <f>E188</f>
        <v>175</v>
      </c>
      <c r="F186" s="24">
        <f t="shared" ref="F186:H186" si="153">F188</f>
        <v>175</v>
      </c>
      <c r="G186" s="28"/>
      <c r="H186" s="28">
        <f t="shared" si="153"/>
        <v>0</v>
      </c>
      <c r="I186" s="29">
        <f t="shared" si="144"/>
        <v>0</v>
      </c>
      <c r="J186" s="29"/>
      <c r="K186" s="30">
        <f t="shared" si="140"/>
        <v>0</v>
      </c>
      <c r="L186" s="24"/>
      <c r="M186" s="24">
        <f t="shared" ref="M186" si="154">M188</f>
        <v>0</v>
      </c>
      <c r="N186" s="40" t="e">
        <f t="shared" si="133"/>
        <v>#DIV/0!</v>
      </c>
      <c r="O186" s="54">
        <f t="shared" si="131"/>
        <v>0</v>
      </c>
    </row>
    <row r="187" spans="1:15" ht="21" customHeight="1" x14ac:dyDescent="0.2">
      <c r="A187" s="98"/>
      <c r="B187" s="65"/>
      <c r="C187" s="65"/>
      <c r="D187" s="75" t="s">
        <v>46</v>
      </c>
      <c r="E187" s="24"/>
      <c r="F187" s="24"/>
      <c r="G187" s="28"/>
      <c r="H187" s="28"/>
      <c r="I187" s="29">
        <f t="shared" si="144"/>
        <v>0</v>
      </c>
      <c r="J187" s="29"/>
      <c r="K187" s="30">
        <f t="shared" si="140"/>
        <v>0</v>
      </c>
      <c r="L187" s="24"/>
      <c r="M187" s="24"/>
      <c r="N187" s="40" t="e">
        <f t="shared" si="133"/>
        <v>#DIV/0!</v>
      </c>
      <c r="O187" s="54">
        <f t="shared" si="131"/>
        <v>0</v>
      </c>
    </row>
    <row r="188" spans="1:15" ht="33.75" customHeight="1" x14ac:dyDescent="0.2">
      <c r="A188" s="98" t="s">
        <v>103</v>
      </c>
      <c r="B188" s="66" t="s">
        <v>159</v>
      </c>
      <c r="C188" s="66" t="s">
        <v>136</v>
      </c>
      <c r="D188" s="75" t="s">
        <v>446</v>
      </c>
      <c r="E188" s="24">
        <v>175</v>
      </c>
      <c r="F188" s="24">
        <v>175</v>
      </c>
      <c r="G188" s="28"/>
      <c r="H188" s="28"/>
      <c r="I188" s="29">
        <f t="shared" si="144"/>
        <v>0</v>
      </c>
      <c r="J188" s="29"/>
      <c r="K188" s="30">
        <f t="shared" si="140"/>
        <v>0</v>
      </c>
      <c r="L188" s="24"/>
      <c r="M188" s="24"/>
      <c r="N188" s="40" t="e">
        <f t="shared" si="133"/>
        <v>#DIV/0!</v>
      </c>
      <c r="O188" s="54">
        <f t="shared" si="131"/>
        <v>0</v>
      </c>
    </row>
    <row r="189" spans="1:15" ht="10.5" hidden="1" customHeight="1" x14ac:dyDescent="0.2">
      <c r="A189" s="98"/>
      <c r="B189" s="65" t="s">
        <v>165</v>
      </c>
      <c r="C189" s="66"/>
      <c r="D189" s="76" t="s">
        <v>167</v>
      </c>
      <c r="E189" s="24">
        <f>E191</f>
        <v>0</v>
      </c>
      <c r="F189" s="24">
        <f t="shared" ref="F189:H189" si="155">F191</f>
        <v>0</v>
      </c>
      <c r="G189" s="28">
        <f t="shared" si="155"/>
        <v>0</v>
      </c>
      <c r="H189" s="28">
        <f t="shared" si="155"/>
        <v>0</v>
      </c>
      <c r="I189" s="29">
        <f t="shared" si="144"/>
        <v>0</v>
      </c>
      <c r="J189" s="29"/>
      <c r="K189" s="30">
        <f t="shared" si="140"/>
        <v>0</v>
      </c>
      <c r="L189" s="24"/>
      <c r="M189" s="24">
        <f t="shared" ref="M189" si="156">M191</f>
        <v>0</v>
      </c>
      <c r="N189" s="40" t="e">
        <f t="shared" si="133"/>
        <v>#DIV/0!</v>
      </c>
      <c r="O189" s="54">
        <f t="shared" si="131"/>
        <v>0</v>
      </c>
    </row>
    <row r="190" spans="1:15" ht="8.25" hidden="1" customHeight="1" x14ac:dyDescent="0.2">
      <c r="A190" s="98"/>
      <c r="B190" s="65"/>
      <c r="C190" s="66"/>
      <c r="D190" s="75" t="s">
        <v>46</v>
      </c>
      <c r="E190" s="24"/>
      <c r="F190" s="24"/>
      <c r="G190" s="28"/>
      <c r="H190" s="28"/>
      <c r="I190" s="29">
        <f t="shared" si="144"/>
        <v>0</v>
      </c>
      <c r="J190" s="29"/>
      <c r="K190" s="30"/>
      <c r="L190" s="24"/>
      <c r="M190" s="24"/>
      <c r="N190" s="40" t="e">
        <f t="shared" si="133"/>
        <v>#DIV/0!</v>
      </c>
      <c r="O190" s="54">
        <f t="shared" si="131"/>
        <v>0</v>
      </c>
    </row>
    <row r="191" spans="1:15" ht="13.5" hidden="1" customHeight="1" x14ac:dyDescent="0.2">
      <c r="A191" s="98" t="s">
        <v>71</v>
      </c>
      <c r="B191" s="66" t="s">
        <v>234</v>
      </c>
      <c r="C191" s="66"/>
      <c r="D191" s="75" t="s">
        <v>235</v>
      </c>
      <c r="E191" s="24"/>
      <c r="F191" s="24"/>
      <c r="G191" s="28"/>
      <c r="H191" s="28"/>
      <c r="I191" s="29">
        <f t="shared" si="144"/>
        <v>0</v>
      </c>
      <c r="J191" s="29"/>
      <c r="K191" s="30">
        <f t="shared" si="140"/>
        <v>0</v>
      </c>
      <c r="L191" s="24"/>
      <c r="M191" s="24"/>
      <c r="N191" s="40" t="e">
        <f t="shared" si="133"/>
        <v>#DIV/0!</v>
      </c>
      <c r="O191" s="54">
        <f t="shared" si="131"/>
        <v>0</v>
      </c>
    </row>
    <row r="192" spans="1:15" ht="12" hidden="1" customHeight="1" x14ac:dyDescent="0.2">
      <c r="A192" s="98"/>
      <c r="B192" s="65" t="s">
        <v>341</v>
      </c>
      <c r="C192" s="65"/>
      <c r="D192" s="76" t="s">
        <v>340</v>
      </c>
      <c r="E192" s="24"/>
      <c r="F192" s="31">
        <f>F194+F196+F195</f>
        <v>0</v>
      </c>
      <c r="G192" s="33">
        <f t="shared" ref="G192:H192" si="157">G194+G196+G195</f>
        <v>0</v>
      </c>
      <c r="H192" s="28">
        <f t="shared" si="157"/>
        <v>0</v>
      </c>
      <c r="I192" s="29">
        <f t="shared" si="144"/>
        <v>0</v>
      </c>
      <c r="J192" s="29"/>
      <c r="K192" s="30"/>
      <c r="L192" s="24"/>
      <c r="M192" s="24">
        <f>M194+M195+M196</f>
        <v>0</v>
      </c>
      <c r="N192" s="39" t="e">
        <f t="shared" si="133"/>
        <v>#DIV/0!</v>
      </c>
      <c r="O192" s="54">
        <f t="shared" si="131"/>
        <v>0</v>
      </c>
    </row>
    <row r="193" spans="1:15" ht="12" hidden="1" customHeight="1" x14ac:dyDescent="0.2">
      <c r="A193" s="98"/>
      <c r="B193" s="65"/>
      <c r="C193" s="65"/>
      <c r="D193" s="75" t="s">
        <v>46</v>
      </c>
      <c r="E193" s="24"/>
      <c r="F193" s="24"/>
      <c r="G193" s="28"/>
      <c r="H193" s="28"/>
      <c r="I193" s="29">
        <f t="shared" si="144"/>
        <v>0</v>
      </c>
      <c r="J193" s="29"/>
      <c r="K193" s="30"/>
      <c r="L193" s="24"/>
      <c r="M193" s="24"/>
      <c r="N193" s="40" t="e">
        <f t="shared" si="133"/>
        <v>#DIV/0!</v>
      </c>
      <c r="O193" s="54">
        <f t="shared" si="131"/>
        <v>0</v>
      </c>
    </row>
    <row r="194" spans="1:15" ht="8.25" hidden="1" customHeight="1" x14ac:dyDescent="0.2">
      <c r="A194" s="98"/>
      <c r="B194" s="66" t="s">
        <v>342</v>
      </c>
      <c r="C194" s="66"/>
      <c r="D194" s="91" t="s">
        <v>421</v>
      </c>
      <c r="E194" s="24"/>
      <c r="F194" s="31"/>
      <c r="G194" s="28"/>
      <c r="H194" s="28"/>
      <c r="I194" s="29">
        <f t="shared" si="144"/>
        <v>0</v>
      </c>
      <c r="J194" s="29"/>
      <c r="K194" s="30"/>
      <c r="L194" s="24"/>
      <c r="M194" s="24"/>
      <c r="N194" s="94" t="s">
        <v>431</v>
      </c>
      <c r="O194" s="54">
        <f t="shared" si="131"/>
        <v>0</v>
      </c>
    </row>
    <row r="195" spans="1:15" ht="5.25" hidden="1" customHeight="1" x14ac:dyDescent="0.2">
      <c r="A195" s="98"/>
      <c r="B195" s="66" t="s">
        <v>357</v>
      </c>
      <c r="C195" s="66"/>
      <c r="D195" s="91" t="s">
        <v>422</v>
      </c>
      <c r="E195" s="24"/>
      <c r="F195" s="31"/>
      <c r="G195" s="28"/>
      <c r="H195" s="28"/>
      <c r="I195" s="29">
        <f t="shared" si="144"/>
        <v>0</v>
      </c>
      <c r="J195" s="29"/>
      <c r="K195" s="30"/>
      <c r="L195" s="24"/>
      <c r="M195" s="24"/>
      <c r="N195" s="39" t="e">
        <f t="shared" si="133"/>
        <v>#DIV/0!</v>
      </c>
      <c r="O195" s="54">
        <f t="shared" si="131"/>
        <v>0</v>
      </c>
    </row>
    <row r="196" spans="1:15" ht="10.5" hidden="1" customHeight="1" x14ac:dyDescent="0.2">
      <c r="A196" s="98"/>
      <c r="B196" s="66" t="s">
        <v>352</v>
      </c>
      <c r="C196" s="66"/>
      <c r="D196" s="91" t="s">
        <v>423</v>
      </c>
      <c r="E196" s="24"/>
      <c r="F196" s="24"/>
      <c r="G196" s="28"/>
      <c r="H196" s="28"/>
      <c r="I196" s="29">
        <f t="shared" si="144"/>
        <v>0</v>
      </c>
      <c r="J196" s="29"/>
      <c r="K196" s="30"/>
      <c r="L196" s="24"/>
      <c r="M196" s="24"/>
      <c r="N196" s="39" t="e">
        <f t="shared" si="133"/>
        <v>#DIV/0!</v>
      </c>
      <c r="O196" s="54">
        <f t="shared" si="131"/>
        <v>0</v>
      </c>
    </row>
    <row r="197" spans="1:15" ht="21" customHeight="1" x14ac:dyDescent="0.2">
      <c r="A197" s="98"/>
      <c r="B197" s="66" t="s">
        <v>237</v>
      </c>
      <c r="C197" s="66"/>
      <c r="D197" s="76" t="s">
        <v>238</v>
      </c>
      <c r="E197" s="24">
        <f>E199+E200</f>
        <v>901.96</v>
      </c>
      <c r="F197" s="24">
        <f t="shared" ref="F197:H197" si="158">F199+F200</f>
        <v>901.96</v>
      </c>
      <c r="G197" s="28">
        <f t="shared" si="158"/>
        <v>0</v>
      </c>
      <c r="H197" s="28">
        <f t="shared" si="158"/>
        <v>0</v>
      </c>
      <c r="I197" s="29">
        <f t="shared" si="144"/>
        <v>0</v>
      </c>
      <c r="J197" s="29"/>
      <c r="K197" s="30">
        <f t="shared" si="140"/>
        <v>0</v>
      </c>
      <c r="L197" s="24"/>
      <c r="M197" s="24">
        <f>M199+M200</f>
        <v>0</v>
      </c>
      <c r="N197" s="39" t="e">
        <f t="shared" si="133"/>
        <v>#DIV/0!</v>
      </c>
      <c r="O197" s="54">
        <f t="shared" si="131"/>
        <v>0</v>
      </c>
    </row>
    <row r="198" spans="1:15" ht="21" customHeight="1" x14ac:dyDescent="0.2">
      <c r="A198" s="98"/>
      <c r="B198" s="66"/>
      <c r="C198" s="66"/>
      <c r="D198" s="75" t="s">
        <v>46</v>
      </c>
      <c r="E198" s="24"/>
      <c r="F198" s="24"/>
      <c r="G198" s="28"/>
      <c r="H198" s="28"/>
      <c r="I198" s="29"/>
      <c r="J198" s="29"/>
      <c r="K198" s="30"/>
      <c r="L198" s="24"/>
      <c r="M198" s="24"/>
      <c r="N198" s="40" t="e">
        <f t="shared" si="133"/>
        <v>#DIV/0!</v>
      </c>
      <c r="O198" s="54">
        <f t="shared" si="131"/>
        <v>0</v>
      </c>
    </row>
    <row r="199" spans="1:15" ht="31.5" hidden="1" customHeight="1" x14ac:dyDescent="0.2">
      <c r="A199" s="98" t="s">
        <v>30</v>
      </c>
      <c r="B199" s="66" t="s">
        <v>239</v>
      </c>
      <c r="C199" s="65" t="s">
        <v>168</v>
      </c>
      <c r="D199" s="75" t="s">
        <v>450</v>
      </c>
      <c r="E199" s="24"/>
      <c r="F199" s="24"/>
      <c r="G199" s="24"/>
      <c r="H199" s="24"/>
      <c r="I199" s="29">
        <f t="shared" si="144"/>
        <v>0</v>
      </c>
      <c r="J199" s="29"/>
      <c r="K199" s="30">
        <f t="shared" si="140"/>
        <v>0</v>
      </c>
      <c r="L199" s="24"/>
      <c r="M199" s="24"/>
      <c r="N199" s="40" t="e">
        <f t="shared" si="133"/>
        <v>#DIV/0!</v>
      </c>
      <c r="O199" s="54">
        <f t="shared" si="131"/>
        <v>0</v>
      </c>
    </row>
    <row r="200" spans="1:15" ht="27.75" customHeight="1" x14ac:dyDescent="0.2">
      <c r="A200" s="98" t="s">
        <v>25</v>
      </c>
      <c r="B200" s="66" t="s">
        <v>240</v>
      </c>
      <c r="C200" s="65"/>
      <c r="D200" s="75" t="s">
        <v>241</v>
      </c>
      <c r="E200" s="24">
        <v>901.96</v>
      </c>
      <c r="F200" s="24">
        <v>901.96</v>
      </c>
      <c r="G200" s="24"/>
      <c r="H200" s="24"/>
      <c r="I200" s="29">
        <f t="shared" si="144"/>
        <v>0</v>
      </c>
      <c r="J200" s="29"/>
      <c r="K200" s="30">
        <f t="shared" si="140"/>
        <v>0</v>
      </c>
      <c r="L200" s="24"/>
      <c r="M200" s="24"/>
      <c r="N200" s="39" t="e">
        <f t="shared" si="133"/>
        <v>#DIV/0!</v>
      </c>
      <c r="O200" s="54">
        <f t="shared" si="131"/>
        <v>0</v>
      </c>
    </row>
    <row r="201" spans="1:15" ht="12.75" hidden="1" customHeight="1" x14ac:dyDescent="0.2">
      <c r="A201" s="98" t="s">
        <v>71</v>
      </c>
      <c r="B201" s="65"/>
      <c r="C201" s="65"/>
      <c r="D201" s="84" t="s">
        <v>66</v>
      </c>
      <c r="E201" s="24"/>
      <c r="F201" s="24"/>
      <c r="G201" s="24"/>
      <c r="H201" s="24"/>
      <c r="I201" s="29">
        <f t="shared" si="144"/>
        <v>0</v>
      </c>
      <c r="J201" s="29"/>
      <c r="K201" s="30">
        <f t="shared" si="140"/>
        <v>0</v>
      </c>
      <c r="L201" s="24"/>
      <c r="M201" s="24"/>
      <c r="N201" s="40" t="e">
        <f t="shared" si="133"/>
        <v>#DIV/0!</v>
      </c>
      <c r="O201" s="54">
        <f t="shared" si="131"/>
        <v>0</v>
      </c>
    </row>
    <row r="202" spans="1:15" ht="23.25" customHeight="1" x14ac:dyDescent="0.2">
      <c r="A202" s="11" t="s">
        <v>35</v>
      </c>
      <c r="B202" s="20" t="s">
        <v>169</v>
      </c>
      <c r="C202" s="20"/>
      <c r="D202" s="72" t="s">
        <v>49</v>
      </c>
      <c r="E202" s="25">
        <v>16248.358</v>
      </c>
      <c r="F202" s="25">
        <v>16248.358</v>
      </c>
      <c r="G202" s="25"/>
      <c r="H202" s="25">
        <v>49.289000000000001</v>
      </c>
      <c r="I202" s="26">
        <f t="shared" si="144"/>
        <v>0.30334757518267386</v>
      </c>
      <c r="J202" s="26"/>
      <c r="K202" s="27">
        <f t="shared" si="140"/>
        <v>0</v>
      </c>
      <c r="L202" s="25"/>
      <c r="M202" s="25">
        <v>56.798999999999999</v>
      </c>
      <c r="N202" s="50">
        <f t="shared" si="133"/>
        <v>86.777936231271681</v>
      </c>
      <c r="O202" s="53">
        <f t="shared" si="131"/>
        <v>-7.509999999999998</v>
      </c>
    </row>
    <row r="203" spans="1:15" ht="22.5" customHeight="1" x14ac:dyDescent="0.2">
      <c r="A203" s="11" t="s">
        <v>37</v>
      </c>
      <c r="B203" s="20" t="s">
        <v>170</v>
      </c>
      <c r="C203" s="20"/>
      <c r="D203" s="72" t="s">
        <v>51</v>
      </c>
      <c r="E203" s="25">
        <v>3062.3240000000001</v>
      </c>
      <c r="F203" s="25">
        <v>3062.3240000000001</v>
      </c>
      <c r="G203" s="25"/>
      <c r="H203" s="25"/>
      <c r="I203" s="26">
        <f t="shared" si="144"/>
        <v>0</v>
      </c>
      <c r="J203" s="26"/>
      <c r="K203" s="27">
        <f t="shared" si="140"/>
        <v>0</v>
      </c>
      <c r="L203" s="25"/>
      <c r="M203" s="25">
        <v>199.172</v>
      </c>
      <c r="N203" s="50">
        <f t="shared" si="133"/>
        <v>0</v>
      </c>
      <c r="O203" s="53">
        <f t="shared" si="131"/>
        <v>-199.172</v>
      </c>
    </row>
    <row r="204" spans="1:15" ht="22.5" customHeight="1" x14ac:dyDescent="0.2">
      <c r="A204" s="11" t="s">
        <v>29</v>
      </c>
      <c r="B204" s="20" t="s">
        <v>171</v>
      </c>
      <c r="C204" s="20"/>
      <c r="D204" s="72" t="s">
        <v>106</v>
      </c>
      <c r="E204" s="25">
        <f>E206+E209+E210+E215+E216</f>
        <v>321766.38699999999</v>
      </c>
      <c r="F204" s="25">
        <f>F206+F209+F210+F215+F216</f>
        <v>326496.78599999996</v>
      </c>
      <c r="G204" s="23">
        <f t="shared" ref="G204" si="159">G206+G209+G210+G215+G212</f>
        <v>0</v>
      </c>
      <c r="H204" s="25">
        <f>H206+H209+H210+H215+H216</f>
        <v>7123.2189999999991</v>
      </c>
      <c r="I204" s="26">
        <f>I206+I209+I210+I215+I216</f>
        <v>9.1558300739794909</v>
      </c>
      <c r="J204" s="26"/>
      <c r="K204" s="27">
        <f t="shared" si="140"/>
        <v>0</v>
      </c>
      <c r="L204" s="25"/>
      <c r="M204" s="25">
        <f>M206+M209+M210+M215+M216</f>
        <v>2006.2719999999999</v>
      </c>
      <c r="N204" s="108" t="s">
        <v>451</v>
      </c>
      <c r="O204" s="53">
        <f t="shared" si="131"/>
        <v>5116.9469999999992</v>
      </c>
    </row>
    <row r="205" spans="1:15" ht="21" customHeight="1" x14ac:dyDescent="0.2">
      <c r="A205" s="98"/>
      <c r="B205" s="65"/>
      <c r="C205" s="65"/>
      <c r="D205" s="76" t="s">
        <v>47</v>
      </c>
      <c r="E205" s="28"/>
      <c r="F205" s="24"/>
      <c r="G205" s="28"/>
      <c r="H205" s="24"/>
      <c r="I205" s="29">
        <f t="shared" si="144"/>
        <v>0</v>
      </c>
      <c r="J205" s="29"/>
      <c r="K205" s="30">
        <f t="shared" si="140"/>
        <v>0</v>
      </c>
      <c r="L205" s="24"/>
      <c r="M205" s="24"/>
      <c r="N205" s="50"/>
      <c r="O205" s="54">
        <f t="shared" si="131"/>
        <v>0</v>
      </c>
    </row>
    <row r="206" spans="1:15" ht="31.5" customHeight="1" x14ac:dyDescent="0.2">
      <c r="A206" s="98"/>
      <c r="B206" s="65" t="s">
        <v>172</v>
      </c>
      <c r="C206" s="65"/>
      <c r="D206" s="76" t="s">
        <v>242</v>
      </c>
      <c r="E206" s="24">
        <f>E208</f>
        <v>93439.179000000004</v>
      </c>
      <c r="F206" s="24">
        <f t="shared" ref="F206:H206" si="160">F208</f>
        <v>93439.179000000004</v>
      </c>
      <c r="G206" s="28">
        <f t="shared" si="160"/>
        <v>0</v>
      </c>
      <c r="H206" s="24">
        <f t="shared" si="160"/>
        <v>1312.876</v>
      </c>
      <c r="I206" s="29">
        <f t="shared" si="144"/>
        <v>1.4050594344370255</v>
      </c>
      <c r="J206" s="29"/>
      <c r="K206" s="30"/>
      <c r="L206" s="24"/>
      <c r="M206" s="24">
        <f t="shared" ref="M206" si="161">M208</f>
        <v>1784.3810000000001</v>
      </c>
      <c r="N206" s="60">
        <f t="shared" si="133"/>
        <v>73.575990777754299</v>
      </c>
      <c r="O206" s="54">
        <f t="shared" si="131"/>
        <v>-471.50500000000011</v>
      </c>
    </row>
    <row r="207" spans="1:15" ht="20.25" customHeight="1" x14ac:dyDescent="0.2">
      <c r="A207" s="98"/>
      <c r="B207" s="66"/>
      <c r="C207" s="65"/>
      <c r="D207" s="75" t="s">
        <v>46</v>
      </c>
      <c r="E207" s="24"/>
      <c r="F207" s="24"/>
      <c r="G207" s="28"/>
      <c r="H207" s="24"/>
      <c r="I207" s="29">
        <f t="shared" si="144"/>
        <v>0</v>
      </c>
      <c r="J207" s="29"/>
      <c r="K207" s="30"/>
      <c r="L207" s="24"/>
      <c r="M207" s="24"/>
      <c r="N207" s="39"/>
      <c r="O207" s="54">
        <f t="shared" si="131"/>
        <v>0</v>
      </c>
    </row>
    <row r="208" spans="1:15" ht="21.75" customHeight="1" x14ac:dyDescent="0.2">
      <c r="A208" s="98"/>
      <c r="B208" s="66" t="s">
        <v>244</v>
      </c>
      <c r="C208" s="65"/>
      <c r="D208" s="74" t="s">
        <v>243</v>
      </c>
      <c r="E208" s="24">
        <v>93439.179000000004</v>
      </c>
      <c r="F208" s="24">
        <v>93439.179000000004</v>
      </c>
      <c r="G208" s="28"/>
      <c r="H208" s="24">
        <v>1312.876</v>
      </c>
      <c r="I208" s="29">
        <f t="shared" si="144"/>
        <v>1.4050594344370255</v>
      </c>
      <c r="J208" s="29"/>
      <c r="K208" s="30"/>
      <c r="L208" s="24"/>
      <c r="M208" s="24">
        <v>1784.3810000000001</v>
      </c>
      <c r="N208" s="60">
        <f t="shared" si="133"/>
        <v>73.575990777754299</v>
      </c>
      <c r="O208" s="54">
        <f t="shared" si="131"/>
        <v>-471.50500000000011</v>
      </c>
    </row>
    <row r="209" spans="1:15" ht="24.95" hidden="1" customHeight="1" x14ac:dyDescent="0.2">
      <c r="A209" s="98"/>
      <c r="B209" s="65" t="s">
        <v>180</v>
      </c>
      <c r="C209" s="65"/>
      <c r="D209" s="76" t="s">
        <v>291</v>
      </c>
      <c r="E209" s="24"/>
      <c r="F209" s="24"/>
      <c r="G209" s="28"/>
      <c r="H209" s="24"/>
      <c r="I209" s="29">
        <f t="shared" si="144"/>
        <v>0</v>
      </c>
      <c r="J209" s="29"/>
      <c r="K209" s="30">
        <f t="shared" si="140"/>
        <v>0</v>
      </c>
      <c r="L209" s="24"/>
      <c r="M209" s="24"/>
      <c r="N209" s="39" t="e">
        <f t="shared" si="133"/>
        <v>#DIV/0!</v>
      </c>
      <c r="O209" s="54">
        <f t="shared" si="131"/>
        <v>0</v>
      </c>
    </row>
    <row r="210" spans="1:15" ht="21" customHeight="1" x14ac:dyDescent="0.2">
      <c r="A210" s="98"/>
      <c r="B210" s="65" t="s">
        <v>200</v>
      </c>
      <c r="C210" s="65"/>
      <c r="D210" s="76" t="s">
        <v>247</v>
      </c>
      <c r="E210" s="24">
        <v>86976.74</v>
      </c>
      <c r="F210" s="24">
        <v>87306.138999999996</v>
      </c>
      <c r="G210" s="28"/>
      <c r="H210" s="24">
        <v>1846.3009999999999</v>
      </c>
      <c r="I210" s="29">
        <f t="shared" si="144"/>
        <v>2.1147436149936718</v>
      </c>
      <c r="J210" s="29"/>
      <c r="K210" s="30"/>
      <c r="L210" s="24"/>
      <c r="M210" s="24"/>
      <c r="N210" s="39" t="e">
        <f t="shared" si="133"/>
        <v>#DIV/0!</v>
      </c>
      <c r="O210" s="54">
        <f t="shared" si="131"/>
        <v>1846.3009999999999</v>
      </c>
    </row>
    <row r="211" spans="1:15" ht="24.75" hidden="1" customHeight="1" x14ac:dyDescent="0.2">
      <c r="A211" s="98" t="s">
        <v>72</v>
      </c>
      <c r="B211" s="65"/>
      <c r="C211" s="65"/>
      <c r="D211" s="73" t="s">
        <v>104</v>
      </c>
      <c r="E211" s="28">
        <v>43780.703999999998</v>
      </c>
      <c r="F211" s="24"/>
      <c r="G211" s="24"/>
      <c r="H211" s="24"/>
      <c r="I211" s="29">
        <f t="shared" si="144"/>
        <v>0</v>
      </c>
      <c r="J211" s="29"/>
      <c r="K211" s="30">
        <f t="shared" si="140"/>
        <v>0</v>
      </c>
      <c r="L211" s="25"/>
      <c r="M211" s="24"/>
      <c r="N211" s="30" t="e">
        <f t="shared" si="133"/>
        <v>#DIV/0!</v>
      </c>
      <c r="O211" s="54">
        <f t="shared" si="131"/>
        <v>0</v>
      </c>
    </row>
    <row r="212" spans="1:15" ht="15.75" hidden="1" customHeight="1" x14ac:dyDescent="0.2">
      <c r="A212" s="98"/>
      <c r="B212" s="65" t="s">
        <v>248</v>
      </c>
      <c r="C212" s="65"/>
      <c r="D212" s="73" t="s">
        <v>353</v>
      </c>
      <c r="E212" s="28"/>
      <c r="F212" s="24">
        <f>F214</f>
        <v>0</v>
      </c>
      <c r="G212" s="28">
        <f t="shared" ref="G212:H212" si="162">G214</f>
        <v>0</v>
      </c>
      <c r="H212" s="24">
        <f t="shared" si="162"/>
        <v>0</v>
      </c>
      <c r="I212" s="29">
        <f t="shared" si="144"/>
        <v>0</v>
      </c>
      <c r="J212" s="29"/>
      <c r="K212" s="30"/>
      <c r="L212" s="25"/>
      <c r="M212" s="24">
        <f>M214</f>
        <v>0</v>
      </c>
      <c r="N212" s="30"/>
      <c r="O212" s="54">
        <f t="shared" si="131"/>
        <v>0</v>
      </c>
    </row>
    <row r="213" spans="1:15" ht="17.25" hidden="1" customHeight="1" x14ac:dyDescent="0.2">
      <c r="A213" s="98"/>
      <c r="B213" s="65"/>
      <c r="C213" s="65"/>
      <c r="D213" s="75" t="s">
        <v>46</v>
      </c>
      <c r="E213" s="28"/>
      <c r="F213" s="24"/>
      <c r="G213" s="24"/>
      <c r="H213" s="24"/>
      <c r="I213" s="29">
        <f t="shared" si="144"/>
        <v>0</v>
      </c>
      <c r="J213" s="29"/>
      <c r="K213" s="30"/>
      <c r="L213" s="25"/>
      <c r="M213" s="24"/>
      <c r="N213" s="30"/>
      <c r="O213" s="54">
        <f t="shared" si="131"/>
        <v>0</v>
      </c>
    </row>
    <row r="214" spans="1:15" ht="61.5" hidden="1" customHeight="1" x14ac:dyDescent="0.2">
      <c r="A214" s="98"/>
      <c r="B214" s="66" t="s">
        <v>354</v>
      </c>
      <c r="C214" s="66"/>
      <c r="D214" s="74" t="s">
        <v>427</v>
      </c>
      <c r="E214" s="28"/>
      <c r="F214" s="24"/>
      <c r="G214" s="24"/>
      <c r="H214" s="24"/>
      <c r="I214" s="29">
        <f t="shared" si="144"/>
        <v>0</v>
      </c>
      <c r="J214" s="29"/>
      <c r="K214" s="30"/>
      <c r="L214" s="25"/>
      <c r="M214" s="24"/>
      <c r="N214" s="30"/>
      <c r="O214" s="54">
        <f t="shared" si="131"/>
        <v>0</v>
      </c>
    </row>
    <row r="215" spans="1:15" ht="24" customHeight="1" x14ac:dyDescent="0.2">
      <c r="A215" s="98" t="s">
        <v>73</v>
      </c>
      <c r="B215" s="65" t="s">
        <v>250</v>
      </c>
      <c r="C215" s="65"/>
      <c r="D215" s="73" t="s">
        <v>251</v>
      </c>
      <c r="E215" s="24">
        <v>38709.482000000004</v>
      </c>
      <c r="F215" s="24">
        <v>39300.582000000002</v>
      </c>
      <c r="G215" s="24"/>
      <c r="H215" s="24">
        <v>1191.337</v>
      </c>
      <c r="I215" s="29">
        <f t="shared" si="144"/>
        <v>3.0313469658032033</v>
      </c>
      <c r="J215" s="29"/>
      <c r="K215" s="30">
        <f t="shared" si="140"/>
        <v>0</v>
      </c>
      <c r="L215" s="25"/>
      <c r="M215" s="24">
        <v>34.792000000000002</v>
      </c>
      <c r="N215" s="109" t="s">
        <v>454</v>
      </c>
      <c r="O215" s="54">
        <f t="shared" ref="O215:O298" si="163">H215-M215</f>
        <v>1156.5450000000001</v>
      </c>
    </row>
    <row r="216" spans="1:15" ht="22.5" customHeight="1" x14ac:dyDescent="0.2">
      <c r="A216" s="98"/>
      <c r="B216" s="65" t="s">
        <v>435</v>
      </c>
      <c r="C216" s="65"/>
      <c r="D216" s="73" t="s">
        <v>294</v>
      </c>
      <c r="E216" s="24">
        <v>102640.986</v>
      </c>
      <c r="F216" s="24">
        <v>106450.886</v>
      </c>
      <c r="G216" s="24"/>
      <c r="H216" s="24">
        <v>2772.7049999999999</v>
      </c>
      <c r="I216" s="29">
        <f t="shared" ref="I216" si="164">IF(F216&gt;0,H216/F216*100,0)</f>
        <v>2.6046800587455889</v>
      </c>
      <c r="J216" s="29"/>
      <c r="K216" s="30">
        <f t="shared" ref="K216" si="165">IF(G216&gt;0,H216/G216*100,0)</f>
        <v>0</v>
      </c>
      <c r="L216" s="25"/>
      <c r="M216" s="24">
        <f>187.099</f>
        <v>187.09899999999999</v>
      </c>
      <c r="N216" s="109" t="s">
        <v>455</v>
      </c>
      <c r="O216" s="54">
        <f t="shared" si="163"/>
        <v>2585.6059999999998</v>
      </c>
    </row>
    <row r="217" spans="1:15" ht="27" hidden="1" customHeight="1" x14ac:dyDescent="0.2">
      <c r="A217" s="98"/>
      <c r="B217" s="20" t="s">
        <v>292</v>
      </c>
      <c r="C217" s="20"/>
      <c r="D217" s="72" t="s">
        <v>293</v>
      </c>
      <c r="E217" s="25"/>
      <c r="F217" s="25"/>
      <c r="G217" s="25"/>
      <c r="H217" s="25"/>
      <c r="I217" s="26">
        <f t="shared" si="144"/>
        <v>0</v>
      </c>
      <c r="J217" s="29"/>
      <c r="K217" s="30"/>
      <c r="L217" s="25"/>
      <c r="M217" s="25"/>
      <c r="N217" s="109" t="s">
        <v>455</v>
      </c>
      <c r="O217" s="53">
        <f t="shared" si="163"/>
        <v>0</v>
      </c>
    </row>
    <row r="218" spans="1:15" ht="23.25" customHeight="1" x14ac:dyDescent="0.2">
      <c r="A218" s="11"/>
      <c r="B218" s="20" t="s">
        <v>175</v>
      </c>
      <c r="C218" s="20"/>
      <c r="D218" s="72" t="s">
        <v>445</v>
      </c>
      <c r="E218" s="25">
        <f>E220+E227+E228+E229+E230+E221+E236</f>
        <v>94397.576000000001</v>
      </c>
      <c r="F218" s="25">
        <f>F220+F227+F228+F229+F230+F221+F236</f>
        <v>128425.814</v>
      </c>
      <c r="G218" s="32">
        <f>G220+G227+G228+G229+G230+G221+G236</f>
        <v>0</v>
      </c>
      <c r="H218" s="25">
        <f>H220+H227+H228+H229+H230+H221+H236</f>
        <v>2441.5349999999999</v>
      </c>
      <c r="I218" s="26">
        <f t="shared" si="144"/>
        <v>1.9011248003458245</v>
      </c>
      <c r="J218" s="26"/>
      <c r="K218" s="27">
        <f t="shared" si="140"/>
        <v>0</v>
      </c>
      <c r="L218" s="25"/>
      <c r="M218" s="25">
        <f>M220+M227+M228+M229+M230+M221+M236</f>
        <v>857.11</v>
      </c>
      <c r="N218" s="108" t="s">
        <v>452</v>
      </c>
      <c r="O218" s="53">
        <f t="shared" si="163"/>
        <v>1584.4249999999997</v>
      </c>
    </row>
    <row r="219" spans="1:15" ht="21" customHeight="1" x14ac:dyDescent="0.2">
      <c r="A219" s="98"/>
      <c r="B219" s="65"/>
      <c r="C219" s="65"/>
      <c r="D219" s="76" t="s">
        <v>47</v>
      </c>
      <c r="E219" s="28"/>
      <c r="F219" s="24"/>
      <c r="G219" s="24"/>
      <c r="H219" s="24"/>
      <c r="I219" s="29">
        <f t="shared" si="144"/>
        <v>0</v>
      </c>
      <c r="J219" s="29"/>
      <c r="K219" s="30">
        <f t="shared" si="140"/>
        <v>0</v>
      </c>
      <c r="L219" s="25"/>
      <c r="M219" s="28"/>
      <c r="N219" s="39" t="e">
        <f t="shared" ref="N218:N281" si="166">H219/M219*100</f>
        <v>#DIV/0!</v>
      </c>
      <c r="O219" s="54">
        <f t="shared" si="163"/>
        <v>0</v>
      </c>
    </row>
    <row r="220" spans="1:15" ht="21.75" hidden="1" customHeight="1" x14ac:dyDescent="0.2">
      <c r="A220" s="98"/>
      <c r="B220" s="65" t="s">
        <v>300</v>
      </c>
      <c r="C220" s="65"/>
      <c r="D220" s="76" t="s">
        <v>294</v>
      </c>
      <c r="E220" s="28"/>
      <c r="F220" s="24"/>
      <c r="G220" s="24"/>
      <c r="H220" s="24"/>
      <c r="I220" s="29">
        <f t="shared" si="144"/>
        <v>0</v>
      </c>
      <c r="J220" s="29"/>
      <c r="K220" s="30"/>
      <c r="L220" s="25"/>
      <c r="M220" s="24"/>
      <c r="N220" s="39" t="e">
        <f t="shared" si="166"/>
        <v>#DIV/0!</v>
      </c>
      <c r="O220" s="54">
        <f t="shared" si="163"/>
        <v>0</v>
      </c>
    </row>
    <row r="221" spans="1:15" ht="21.75" hidden="1" customHeight="1" x14ac:dyDescent="0.2">
      <c r="A221" s="98"/>
      <c r="B221" s="65" t="s">
        <v>301</v>
      </c>
      <c r="C221" s="65"/>
      <c r="D221" s="76" t="s">
        <v>295</v>
      </c>
      <c r="E221" s="28">
        <f>E223+E224+E226+E225</f>
        <v>0</v>
      </c>
      <c r="F221" s="24">
        <f t="shared" ref="F221:G221" si="167">F223+F224+F226+F225</f>
        <v>0</v>
      </c>
      <c r="G221" s="28">
        <f t="shared" si="167"/>
        <v>0</v>
      </c>
      <c r="H221" s="24">
        <f>H223+H224+H226+H225</f>
        <v>0</v>
      </c>
      <c r="I221" s="29">
        <f t="shared" si="144"/>
        <v>0</v>
      </c>
      <c r="J221" s="29"/>
      <c r="K221" s="30"/>
      <c r="L221" s="25"/>
      <c r="M221" s="24">
        <f>M223+M224+M226+M225</f>
        <v>0</v>
      </c>
      <c r="N221" s="39" t="e">
        <f t="shared" si="166"/>
        <v>#DIV/0!</v>
      </c>
      <c r="O221" s="54">
        <f t="shared" si="163"/>
        <v>0</v>
      </c>
    </row>
    <row r="222" spans="1:15" ht="18" hidden="1" customHeight="1" x14ac:dyDescent="0.2">
      <c r="A222" s="98"/>
      <c r="B222" s="65"/>
      <c r="C222" s="65"/>
      <c r="D222" s="75" t="s">
        <v>46</v>
      </c>
      <c r="E222" s="28"/>
      <c r="F222" s="24"/>
      <c r="G222" s="24"/>
      <c r="H222" s="24"/>
      <c r="I222" s="29">
        <f t="shared" si="144"/>
        <v>0</v>
      </c>
      <c r="J222" s="29"/>
      <c r="K222" s="30"/>
      <c r="L222" s="25"/>
      <c r="M222" s="24"/>
      <c r="N222" s="39"/>
      <c r="O222" s="54">
        <f t="shared" si="163"/>
        <v>0</v>
      </c>
    </row>
    <row r="223" spans="1:15" ht="21.75" hidden="1" customHeight="1" x14ac:dyDescent="0.2">
      <c r="A223" s="98"/>
      <c r="B223" s="65" t="s">
        <v>302</v>
      </c>
      <c r="C223" s="65"/>
      <c r="D223" s="75" t="s">
        <v>296</v>
      </c>
      <c r="E223" s="28"/>
      <c r="F223" s="24"/>
      <c r="G223" s="24"/>
      <c r="H223" s="24"/>
      <c r="I223" s="29">
        <f t="shared" si="144"/>
        <v>0</v>
      </c>
      <c r="J223" s="29"/>
      <c r="K223" s="30"/>
      <c r="L223" s="25"/>
      <c r="M223" s="24"/>
      <c r="N223" s="58" t="e">
        <f t="shared" si="166"/>
        <v>#DIV/0!</v>
      </c>
      <c r="O223" s="54">
        <f t="shared" si="163"/>
        <v>0</v>
      </c>
    </row>
    <row r="224" spans="1:15" ht="19.5" hidden="1" customHeight="1" x14ac:dyDescent="0.2">
      <c r="A224" s="98" t="s">
        <v>82</v>
      </c>
      <c r="B224" s="65" t="s">
        <v>303</v>
      </c>
      <c r="C224" s="65"/>
      <c r="D224" s="75" t="s">
        <v>297</v>
      </c>
      <c r="E224" s="28"/>
      <c r="F224" s="24"/>
      <c r="G224" s="24"/>
      <c r="H224" s="24"/>
      <c r="I224" s="29">
        <f t="shared" si="144"/>
        <v>0</v>
      </c>
      <c r="J224" s="29"/>
      <c r="K224" s="30">
        <f t="shared" si="140"/>
        <v>0</v>
      </c>
      <c r="L224" s="24"/>
      <c r="M224" s="24"/>
      <c r="N224" s="58" t="e">
        <f t="shared" si="166"/>
        <v>#DIV/0!</v>
      </c>
      <c r="O224" s="54">
        <f t="shared" si="163"/>
        <v>0</v>
      </c>
    </row>
    <row r="225" spans="1:15" ht="14.25" hidden="1" customHeight="1" x14ac:dyDescent="0.2">
      <c r="A225" s="98"/>
      <c r="B225" s="65" t="s">
        <v>371</v>
      </c>
      <c r="C225" s="65"/>
      <c r="D225" s="75" t="s">
        <v>372</v>
      </c>
      <c r="E225" s="28"/>
      <c r="F225" s="24"/>
      <c r="G225" s="24"/>
      <c r="H225" s="24"/>
      <c r="I225" s="29">
        <f t="shared" si="144"/>
        <v>0</v>
      </c>
      <c r="J225" s="29"/>
      <c r="K225" s="30"/>
      <c r="L225" s="24"/>
      <c r="M225" s="24"/>
      <c r="N225" s="58" t="e">
        <f t="shared" si="166"/>
        <v>#DIV/0!</v>
      </c>
      <c r="O225" s="54">
        <f t="shared" si="163"/>
        <v>0</v>
      </c>
    </row>
    <row r="226" spans="1:15" ht="14.25" hidden="1" customHeight="1" x14ac:dyDescent="0.2">
      <c r="A226" s="98" t="s">
        <v>195</v>
      </c>
      <c r="B226" s="65" t="s">
        <v>304</v>
      </c>
      <c r="C226" s="65"/>
      <c r="D226" s="75" t="s">
        <v>298</v>
      </c>
      <c r="E226" s="28"/>
      <c r="F226" s="24"/>
      <c r="G226" s="24"/>
      <c r="H226" s="24"/>
      <c r="I226" s="29">
        <f t="shared" si="144"/>
        <v>0</v>
      </c>
      <c r="J226" s="29"/>
      <c r="K226" s="30">
        <f t="shared" si="140"/>
        <v>0</v>
      </c>
      <c r="L226" s="24"/>
      <c r="M226" s="24"/>
      <c r="N226" s="58" t="e">
        <f t="shared" si="166"/>
        <v>#DIV/0!</v>
      </c>
      <c r="O226" s="54">
        <f t="shared" si="163"/>
        <v>0</v>
      </c>
    </row>
    <row r="227" spans="1:15" ht="23.25" customHeight="1" x14ac:dyDescent="0.2">
      <c r="A227" s="98"/>
      <c r="B227" s="65" t="s">
        <v>305</v>
      </c>
      <c r="C227" s="65"/>
      <c r="D227" s="76" t="s">
        <v>365</v>
      </c>
      <c r="E227" s="24">
        <v>94397.576000000001</v>
      </c>
      <c r="F227" s="24">
        <v>128425.814</v>
      </c>
      <c r="G227" s="28"/>
      <c r="H227" s="24">
        <v>2441.5349999999999</v>
      </c>
      <c r="I227" s="29">
        <f t="shared" si="144"/>
        <v>1.9011248003458245</v>
      </c>
      <c r="J227" s="29"/>
      <c r="K227" s="30">
        <f t="shared" si="140"/>
        <v>0</v>
      </c>
      <c r="L227" s="24"/>
      <c r="M227" s="24">
        <v>437.11</v>
      </c>
      <c r="N227" s="109" t="s">
        <v>456</v>
      </c>
      <c r="O227" s="54">
        <f t="shared" si="163"/>
        <v>2004.4249999999997</v>
      </c>
    </row>
    <row r="228" spans="1:15" ht="20.25" hidden="1" customHeight="1" x14ac:dyDescent="0.2">
      <c r="A228" s="98"/>
      <c r="B228" s="65" t="s">
        <v>306</v>
      </c>
      <c r="C228" s="65"/>
      <c r="D228" s="76" t="s">
        <v>299</v>
      </c>
      <c r="E228" s="24"/>
      <c r="F228" s="24"/>
      <c r="G228" s="24"/>
      <c r="H228" s="24"/>
      <c r="I228" s="29">
        <f t="shared" si="144"/>
        <v>0</v>
      </c>
      <c r="J228" s="29"/>
      <c r="K228" s="30">
        <f t="shared" si="140"/>
        <v>0</v>
      </c>
      <c r="L228" s="24"/>
      <c r="M228" s="24"/>
      <c r="N228" s="109" t="s">
        <v>456</v>
      </c>
      <c r="O228" s="54">
        <f t="shared" si="163"/>
        <v>0</v>
      </c>
    </row>
    <row r="229" spans="1:15" ht="30.75" customHeight="1" x14ac:dyDescent="0.2">
      <c r="A229" s="98" t="s">
        <v>113</v>
      </c>
      <c r="B229" s="65" t="s">
        <v>307</v>
      </c>
      <c r="C229" s="65"/>
      <c r="D229" s="76" t="s">
        <v>308</v>
      </c>
      <c r="E229" s="24"/>
      <c r="F229" s="24"/>
      <c r="G229" s="24"/>
      <c r="H229" s="24"/>
      <c r="I229" s="29">
        <f>IF(F229&gt;0,H229/F229*100,0)</f>
        <v>0</v>
      </c>
      <c r="J229" s="29"/>
      <c r="K229" s="30">
        <f t="shared" si="140"/>
        <v>0</v>
      </c>
      <c r="L229" s="24"/>
      <c r="M229" s="24">
        <v>420</v>
      </c>
      <c r="N229" s="109" t="s">
        <v>457</v>
      </c>
      <c r="O229" s="54">
        <f t="shared" si="163"/>
        <v>-420</v>
      </c>
    </row>
    <row r="230" spans="1:15" ht="22.5" hidden="1" customHeight="1" x14ac:dyDescent="0.2">
      <c r="A230" s="98"/>
      <c r="B230" s="65" t="s">
        <v>309</v>
      </c>
      <c r="C230" s="65"/>
      <c r="D230" s="76" t="s">
        <v>310</v>
      </c>
      <c r="E230" s="24">
        <f>E235</f>
        <v>0</v>
      </c>
      <c r="F230" s="31">
        <f>F235</f>
        <v>0</v>
      </c>
      <c r="G230" s="33">
        <f t="shared" ref="G230" si="168">G235+G233+G232</f>
        <v>0</v>
      </c>
      <c r="H230" s="24">
        <f>H235+H233+H232</f>
        <v>0</v>
      </c>
      <c r="I230" s="29">
        <f t="shared" ref="I230:I233" si="169">IF(F230&gt;0,H230/F230*100,0)</f>
        <v>0</v>
      </c>
      <c r="J230" s="29"/>
      <c r="K230" s="30">
        <f t="shared" ref="K230:K233" si="170">IF(G230&gt;0,H230/G230*100,0)</f>
        <v>0</v>
      </c>
      <c r="L230" s="24"/>
      <c r="M230" s="24">
        <f>M233+M234+M235</f>
        <v>0</v>
      </c>
      <c r="N230" s="109" t="s">
        <v>456</v>
      </c>
      <c r="O230" s="54">
        <f t="shared" si="163"/>
        <v>0</v>
      </c>
    </row>
    <row r="231" spans="1:15" ht="19.5" hidden="1" customHeight="1" x14ac:dyDescent="0.2">
      <c r="A231" s="98"/>
      <c r="B231" s="65"/>
      <c r="C231" s="65"/>
      <c r="D231" s="75" t="s">
        <v>46</v>
      </c>
      <c r="E231" s="28"/>
      <c r="F231" s="31"/>
      <c r="G231" s="24"/>
      <c r="H231" s="24"/>
      <c r="I231" s="29">
        <f t="shared" si="169"/>
        <v>0</v>
      </c>
      <c r="J231" s="29"/>
      <c r="K231" s="30">
        <f t="shared" si="170"/>
        <v>0</v>
      </c>
      <c r="L231" s="24"/>
      <c r="M231" s="28"/>
      <c r="N231" s="109" t="s">
        <v>456</v>
      </c>
      <c r="O231" s="54">
        <f t="shared" si="163"/>
        <v>0</v>
      </c>
    </row>
    <row r="232" spans="1:15" ht="24.95" hidden="1" customHeight="1" x14ac:dyDescent="0.2">
      <c r="A232" s="98"/>
      <c r="B232" s="65" t="s">
        <v>355</v>
      </c>
      <c r="C232" s="65"/>
      <c r="D232" s="75" t="s">
        <v>356</v>
      </c>
      <c r="E232" s="28"/>
      <c r="F232" s="31"/>
      <c r="G232" s="24"/>
      <c r="H232" s="24"/>
      <c r="I232" s="29">
        <f t="shared" si="169"/>
        <v>0</v>
      </c>
      <c r="J232" s="29"/>
      <c r="K232" s="30"/>
      <c r="L232" s="24"/>
      <c r="M232" s="28"/>
      <c r="N232" s="109" t="s">
        <v>456</v>
      </c>
      <c r="O232" s="54">
        <f t="shared" si="163"/>
        <v>0</v>
      </c>
    </row>
    <row r="233" spans="1:15" ht="29.25" hidden="1" customHeight="1" x14ac:dyDescent="0.2">
      <c r="A233" s="98"/>
      <c r="B233" s="65" t="s">
        <v>355</v>
      </c>
      <c r="C233" s="65"/>
      <c r="D233" s="75" t="s">
        <v>356</v>
      </c>
      <c r="E233" s="28"/>
      <c r="F233" s="31"/>
      <c r="G233" s="24"/>
      <c r="H233" s="24"/>
      <c r="I233" s="29">
        <f t="shared" si="169"/>
        <v>0</v>
      </c>
      <c r="J233" s="29"/>
      <c r="K233" s="30">
        <f t="shared" si="170"/>
        <v>0</v>
      </c>
      <c r="L233" s="24"/>
      <c r="M233" s="28"/>
      <c r="N233" s="109" t="s">
        <v>456</v>
      </c>
      <c r="O233" s="54">
        <f t="shared" si="163"/>
        <v>0</v>
      </c>
    </row>
    <row r="234" spans="1:15" ht="26.25" hidden="1" customHeight="1" x14ac:dyDescent="0.2">
      <c r="A234" s="98"/>
      <c r="B234" s="65" t="s">
        <v>397</v>
      </c>
      <c r="C234" s="65"/>
      <c r="D234" s="75" t="s">
        <v>398</v>
      </c>
      <c r="E234" s="28"/>
      <c r="F234" s="31"/>
      <c r="G234" s="24"/>
      <c r="H234" s="24"/>
      <c r="I234" s="29"/>
      <c r="J234" s="29"/>
      <c r="K234" s="30"/>
      <c r="L234" s="24"/>
      <c r="M234" s="28"/>
      <c r="N234" s="109" t="s">
        <v>456</v>
      </c>
      <c r="O234" s="54">
        <f t="shared" ref="O234" si="171">H234-M234</f>
        <v>0</v>
      </c>
    </row>
    <row r="235" spans="1:15" ht="75" hidden="1" customHeight="1" x14ac:dyDescent="0.2">
      <c r="A235" s="98"/>
      <c r="B235" s="65" t="s">
        <v>311</v>
      </c>
      <c r="C235" s="66"/>
      <c r="D235" s="75" t="s">
        <v>312</v>
      </c>
      <c r="E235" s="28"/>
      <c r="F235" s="31"/>
      <c r="G235" s="24"/>
      <c r="H235" s="24"/>
      <c r="I235" s="29">
        <f>IF(F235&gt;0,H235/F235*100,0)</f>
        <v>0</v>
      </c>
      <c r="J235" s="29"/>
      <c r="K235" s="30"/>
      <c r="L235" s="24"/>
      <c r="M235" s="24"/>
      <c r="N235" s="109" t="s">
        <v>456</v>
      </c>
      <c r="O235" s="54">
        <f t="shared" si="163"/>
        <v>0</v>
      </c>
    </row>
    <row r="236" spans="1:15" ht="18" hidden="1" customHeight="1" x14ac:dyDescent="0.2">
      <c r="A236" s="98"/>
      <c r="B236" s="65" t="s">
        <v>337</v>
      </c>
      <c r="C236" s="66"/>
      <c r="D236" s="76" t="s">
        <v>338</v>
      </c>
      <c r="E236" s="28"/>
      <c r="F236" s="24"/>
      <c r="G236" s="24"/>
      <c r="H236" s="24"/>
      <c r="I236" s="55">
        <f>IF(F236&gt;0,H236/F236*100,0)</f>
        <v>0</v>
      </c>
      <c r="J236" s="29"/>
      <c r="K236" s="30"/>
      <c r="L236" s="24"/>
      <c r="M236" s="28"/>
      <c r="N236" s="109" t="s">
        <v>456</v>
      </c>
      <c r="O236" s="54">
        <f t="shared" si="163"/>
        <v>0</v>
      </c>
    </row>
    <row r="237" spans="1:15" ht="18.75" hidden="1" customHeight="1" x14ac:dyDescent="0.2">
      <c r="A237" s="11" t="s">
        <v>39</v>
      </c>
      <c r="B237" s="20" t="s">
        <v>176</v>
      </c>
      <c r="C237" s="20"/>
      <c r="D237" s="72" t="s">
        <v>252</v>
      </c>
      <c r="E237" s="23">
        <f>E239+E244</f>
        <v>0</v>
      </c>
      <c r="F237" s="25">
        <f>F239+F244+F245</f>
        <v>0</v>
      </c>
      <c r="G237" s="23">
        <f>G239+G244+G245</f>
        <v>0</v>
      </c>
      <c r="H237" s="23">
        <f>H239+H244+H245</f>
        <v>0</v>
      </c>
      <c r="I237" s="26">
        <f t="shared" si="144"/>
        <v>0</v>
      </c>
      <c r="J237" s="26"/>
      <c r="K237" s="27">
        <f t="shared" si="140"/>
        <v>0</v>
      </c>
      <c r="L237" s="25"/>
      <c r="M237" s="23">
        <f>M239+M244+M245+M243</f>
        <v>0</v>
      </c>
      <c r="N237" s="109" t="s">
        <v>456</v>
      </c>
      <c r="O237" s="53">
        <f t="shared" si="163"/>
        <v>0</v>
      </c>
    </row>
    <row r="238" spans="1:15" ht="19.5" hidden="1" customHeight="1" x14ac:dyDescent="0.2">
      <c r="A238" s="98"/>
      <c r="B238" s="65"/>
      <c r="C238" s="65"/>
      <c r="D238" s="76" t="s">
        <v>47</v>
      </c>
      <c r="E238" s="28"/>
      <c r="F238" s="24"/>
      <c r="G238" s="28"/>
      <c r="H238" s="28"/>
      <c r="I238" s="29">
        <f t="shared" si="144"/>
        <v>0</v>
      </c>
      <c r="J238" s="29"/>
      <c r="K238" s="30">
        <f t="shared" si="140"/>
        <v>0</v>
      </c>
      <c r="L238" s="25"/>
      <c r="M238" s="28"/>
      <c r="N238" s="109" t="s">
        <v>456</v>
      </c>
      <c r="O238" s="54">
        <f t="shared" si="163"/>
        <v>0</v>
      </c>
    </row>
    <row r="239" spans="1:15" ht="13.5" hidden="1" customHeight="1" x14ac:dyDescent="0.2">
      <c r="A239" s="98" t="s">
        <v>26</v>
      </c>
      <c r="B239" s="65" t="s">
        <v>257</v>
      </c>
      <c r="C239" s="65" t="s">
        <v>182</v>
      </c>
      <c r="D239" s="76" t="s">
        <v>27</v>
      </c>
      <c r="E239" s="28">
        <f>E242</f>
        <v>0</v>
      </c>
      <c r="F239" s="24">
        <f t="shared" ref="F239:H239" si="172">F242</f>
        <v>0</v>
      </c>
      <c r="G239" s="28">
        <f t="shared" si="172"/>
        <v>0</v>
      </c>
      <c r="H239" s="28">
        <f t="shared" si="172"/>
        <v>0</v>
      </c>
      <c r="I239" s="29">
        <f t="shared" si="144"/>
        <v>0</v>
      </c>
      <c r="J239" s="29"/>
      <c r="K239" s="30">
        <f t="shared" si="140"/>
        <v>0</v>
      </c>
      <c r="L239" s="25"/>
      <c r="M239" s="28">
        <f t="shared" ref="M239" si="173">M242</f>
        <v>0</v>
      </c>
      <c r="N239" s="109" t="s">
        <v>456</v>
      </c>
      <c r="O239" s="54">
        <f t="shared" si="163"/>
        <v>0</v>
      </c>
    </row>
    <row r="240" spans="1:15" ht="8.25" hidden="1" customHeight="1" x14ac:dyDescent="0.2">
      <c r="A240" s="98" t="s">
        <v>44</v>
      </c>
      <c r="B240" s="65"/>
      <c r="C240" s="65"/>
      <c r="D240" s="73" t="s">
        <v>8</v>
      </c>
      <c r="E240" s="28"/>
      <c r="F240" s="24"/>
      <c r="G240" s="28"/>
      <c r="H240" s="28"/>
      <c r="I240" s="29">
        <f t="shared" si="144"/>
        <v>0</v>
      </c>
      <c r="J240" s="29"/>
      <c r="K240" s="30">
        <f t="shared" si="140"/>
        <v>0</v>
      </c>
      <c r="L240" s="25"/>
      <c r="M240" s="28"/>
      <c r="N240" s="109" t="s">
        <v>456</v>
      </c>
      <c r="O240" s="54">
        <f t="shared" si="163"/>
        <v>0</v>
      </c>
    </row>
    <row r="241" spans="1:15" ht="12" hidden="1" customHeight="1" x14ac:dyDescent="0.2">
      <c r="A241" s="98"/>
      <c r="B241" s="65"/>
      <c r="C241" s="65"/>
      <c r="D241" s="75" t="s">
        <v>46</v>
      </c>
      <c r="E241" s="28"/>
      <c r="F241" s="24"/>
      <c r="G241" s="28"/>
      <c r="H241" s="28"/>
      <c r="I241" s="29">
        <f t="shared" si="144"/>
        <v>0</v>
      </c>
      <c r="J241" s="29"/>
      <c r="K241" s="30"/>
      <c r="L241" s="25"/>
      <c r="M241" s="28"/>
      <c r="N241" s="109" t="s">
        <v>456</v>
      </c>
      <c r="O241" s="54">
        <f t="shared" si="163"/>
        <v>0</v>
      </c>
    </row>
    <row r="242" spans="1:15" ht="12" hidden="1" customHeight="1" x14ac:dyDescent="0.2">
      <c r="A242" s="98"/>
      <c r="B242" s="66" t="s">
        <v>258</v>
      </c>
      <c r="C242" s="65"/>
      <c r="D242" s="74" t="s">
        <v>27</v>
      </c>
      <c r="E242" s="28"/>
      <c r="F242" s="24"/>
      <c r="G242" s="28"/>
      <c r="H242" s="28"/>
      <c r="I242" s="29">
        <f t="shared" si="144"/>
        <v>0</v>
      </c>
      <c r="J242" s="29"/>
      <c r="K242" s="30"/>
      <c r="L242" s="25"/>
      <c r="M242" s="28"/>
      <c r="N242" s="109" t="s">
        <v>456</v>
      </c>
      <c r="O242" s="54">
        <f t="shared" si="163"/>
        <v>0</v>
      </c>
    </row>
    <row r="243" spans="1:15" ht="17.25" hidden="1" customHeight="1" x14ac:dyDescent="0.2">
      <c r="A243" s="98"/>
      <c r="B243" s="66" t="s">
        <v>358</v>
      </c>
      <c r="C243" s="65"/>
      <c r="D243" s="73" t="s">
        <v>376</v>
      </c>
      <c r="E243" s="28"/>
      <c r="F243" s="24"/>
      <c r="G243" s="28"/>
      <c r="H243" s="28"/>
      <c r="I243" s="29"/>
      <c r="J243" s="29"/>
      <c r="K243" s="30"/>
      <c r="L243" s="25"/>
      <c r="M243" s="28"/>
      <c r="N243" s="109" t="s">
        <v>456</v>
      </c>
      <c r="O243" s="54">
        <f t="shared" si="163"/>
        <v>0</v>
      </c>
    </row>
    <row r="244" spans="1:15" ht="9" hidden="1" customHeight="1" x14ac:dyDescent="0.2">
      <c r="A244" s="98"/>
      <c r="B244" s="65" t="s">
        <v>333</v>
      </c>
      <c r="C244" s="65"/>
      <c r="D244" s="76" t="s">
        <v>334</v>
      </c>
      <c r="E244" s="28"/>
      <c r="F244" s="24"/>
      <c r="G244" s="28"/>
      <c r="H244" s="28"/>
      <c r="I244" s="29">
        <f t="shared" si="144"/>
        <v>0</v>
      </c>
      <c r="J244" s="29"/>
      <c r="K244" s="30"/>
      <c r="L244" s="25"/>
      <c r="M244" s="28"/>
      <c r="N244" s="109" t="s">
        <v>456</v>
      </c>
      <c r="O244" s="54">
        <f t="shared" si="163"/>
        <v>0</v>
      </c>
    </row>
    <row r="245" spans="1:15" ht="18" hidden="1" customHeight="1" x14ac:dyDescent="0.2">
      <c r="A245" s="98"/>
      <c r="B245" s="65" t="s">
        <v>344</v>
      </c>
      <c r="C245" s="65"/>
      <c r="D245" s="76" t="s">
        <v>343</v>
      </c>
      <c r="E245" s="28"/>
      <c r="F245" s="24">
        <f>F249+F247</f>
        <v>0</v>
      </c>
      <c r="G245" s="28">
        <f t="shared" ref="G245:H245" si="174">G249+G247</f>
        <v>0</v>
      </c>
      <c r="H245" s="28">
        <f t="shared" si="174"/>
        <v>0</v>
      </c>
      <c r="I245" s="29">
        <f t="shared" ref="I245" si="175">IF(F245&gt;0,H245/F245*100,0)</f>
        <v>0</v>
      </c>
      <c r="J245" s="29"/>
      <c r="K245" s="30"/>
      <c r="L245" s="25"/>
      <c r="M245" s="28">
        <f>M247+M248+M249</f>
        <v>0</v>
      </c>
      <c r="N245" s="109" t="s">
        <v>456</v>
      </c>
      <c r="O245" s="54">
        <f t="shared" si="163"/>
        <v>0</v>
      </c>
    </row>
    <row r="246" spans="1:15" ht="17.25" hidden="1" customHeight="1" x14ac:dyDescent="0.2">
      <c r="A246" s="98"/>
      <c r="B246" s="65"/>
      <c r="C246" s="65"/>
      <c r="D246" s="75" t="s">
        <v>46</v>
      </c>
      <c r="E246" s="28"/>
      <c r="F246" s="24"/>
      <c r="G246" s="28"/>
      <c r="H246" s="28"/>
      <c r="I246" s="29">
        <f t="shared" si="144"/>
        <v>0</v>
      </c>
      <c r="J246" s="29"/>
      <c r="K246" s="30"/>
      <c r="L246" s="25"/>
      <c r="M246" s="28"/>
      <c r="N246" s="109" t="s">
        <v>456</v>
      </c>
      <c r="O246" s="54">
        <f t="shared" si="163"/>
        <v>0</v>
      </c>
    </row>
    <row r="247" spans="1:15" ht="28.5" hidden="1" customHeight="1" x14ac:dyDescent="0.2">
      <c r="A247" s="98"/>
      <c r="B247" s="66" t="s">
        <v>346</v>
      </c>
      <c r="C247" s="66"/>
      <c r="D247" s="75" t="s">
        <v>345</v>
      </c>
      <c r="E247" s="28"/>
      <c r="F247" s="24"/>
      <c r="G247" s="28"/>
      <c r="H247" s="28"/>
      <c r="I247" s="29">
        <f t="shared" si="144"/>
        <v>0</v>
      </c>
      <c r="J247" s="29"/>
      <c r="K247" s="30"/>
      <c r="L247" s="25"/>
      <c r="M247" s="28"/>
      <c r="N247" s="109" t="s">
        <v>456</v>
      </c>
      <c r="O247" s="54">
        <f t="shared" si="163"/>
        <v>0</v>
      </c>
    </row>
    <row r="248" spans="1:15" ht="6" hidden="1" customHeight="1" x14ac:dyDescent="0.2">
      <c r="A248" s="98"/>
      <c r="B248" s="66" t="s">
        <v>348</v>
      </c>
      <c r="C248" s="66"/>
      <c r="D248" s="75" t="s">
        <v>347</v>
      </c>
      <c r="E248" s="28"/>
      <c r="F248" s="24"/>
      <c r="G248" s="28"/>
      <c r="H248" s="28"/>
      <c r="I248" s="29">
        <f t="shared" si="144"/>
        <v>0</v>
      </c>
      <c r="J248" s="29"/>
      <c r="K248" s="30"/>
      <c r="L248" s="25"/>
      <c r="M248" s="28"/>
      <c r="N248" s="109" t="s">
        <v>456</v>
      </c>
      <c r="O248" s="54">
        <f t="shared" si="163"/>
        <v>0</v>
      </c>
    </row>
    <row r="249" spans="1:15" ht="25.5" hidden="1" customHeight="1" x14ac:dyDescent="0.2">
      <c r="A249" s="98"/>
      <c r="B249" s="66" t="s">
        <v>377</v>
      </c>
      <c r="C249" s="66"/>
      <c r="D249" s="75" t="s">
        <v>378</v>
      </c>
      <c r="E249" s="28"/>
      <c r="F249" s="24"/>
      <c r="G249" s="52"/>
      <c r="H249" s="28"/>
      <c r="I249" s="29">
        <f t="shared" si="144"/>
        <v>0</v>
      </c>
      <c r="J249" s="29"/>
      <c r="K249" s="30"/>
      <c r="L249" s="25"/>
      <c r="M249" s="28"/>
      <c r="N249" s="109" t="s">
        <v>456</v>
      </c>
      <c r="O249" s="54">
        <f t="shared" si="163"/>
        <v>0</v>
      </c>
    </row>
    <row r="250" spans="1:15" ht="16.5" hidden="1" customHeight="1" x14ac:dyDescent="0.2">
      <c r="A250" s="11" t="s">
        <v>36</v>
      </c>
      <c r="B250" s="20" t="s">
        <v>184</v>
      </c>
      <c r="C250" s="20"/>
      <c r="D250" s="72" t="s">
        <v>260</v>
      </c>
      <c r="E250" s="23">
        <f>E252</f>
        <v>0</v>
      </c>
      <c r="F250" s="25">
        <f t="shared" ref="F250:H250" si="176">F252</f>
        <v>0</v>
      </c>
      <c r="G250" s="23">
        <f t="shared" si="176"/>
        <v>0</v>
      </c>
      <c r="H250" s="23">
        <f t="shared" si="176"/>
        <v>0</v>
      </c>
      <c r="I250" s="29">
        <f t="shared" si="144"/>
        <v>0</v>
      </c>
      <c r="J250" s="26"/>
      <c r="K250" s="27">
        <f t="shared" si="140"/>
        <v>0</v>
      </c>
      <c r="L250" s="25"/>
      <c r="M250" s="23">
        <f t="shared" ref="M250" si="177">M252</f>
        <v>0</v>
      </c>
      <c r="N250" s="109" t="s">
        <v>456</v>
      </c>
      <c r="O250" s="53">
        <f t="shared" si="163"/>
        <v>0</v>
      </c>
    </row>
    <row r="251" spans="1:15" ht="16.5" hidden="1" customHeight="1" x14ac:dyDescent="0.2">
      <c r="A251" s="11"/>
      <c r="B251" s="20"/>
      <c r="C251" s="20"/>
      <c r="D251" s="76" t="s">
        <v>47</v>
      </c>
      <c r="E251" s="23"/>
      <c r="F251" s="25"/>
      <c r="G251" s="23"/>
      <c r="H251" s="23"/>
      <c r="I251" s="29">
        <f t="shared" si="144"/>
        <v>0</v>
      </c>
      <c r="J251" s="26"/>
      <c r="K251" s="27"/>
      <c r="L251" s="25"/>
      <c r="M251" s="28"/>
      <c r="N251" s="109" t="s">
        <v>456</v>
      </c>
      <c r="O251" s="54">
        <f t="shared" si="163"/>
        <v>0</v>
      </c>
    </row>
    <row r="252" spans="1:15" ht="20.25" hidden="1" customHeight="1" x14ac:dyDescent="0.25">
      <c r="A252" s="11" t="s">
        <v>74</v>
      </c>
      <c r="B252" s="65">
        <v>7530</v>
      </c>
      <c r="C252" s="69"/>
      <c r="D252" s="85" t="s">
        <v>313</v>
      </c>
      <c r="E252" s="28"/>
      <c r="F252" s="24"/>
      <c r="G252" s="28"/>
      <c r="H252" s="28"/>
      <c r="I252" s="29">
        <f t="shared" si="144"/>
        <v>0</v>
      </c>
      <c r="J252" s="29"/>
      <c r="K252" s="30">
        <f t="shared" si="140"/>
        <v>0</v>
      </c>
      <c r="L252" s="24"/>
      <c r="M252" s="28"/>
      <c r="N252" s="109" t="s">
        <v>456</v>
      </c>
      <c r="O252" s="54">
        <f t="shared" si="163"/>
        <v>0</v>
      </c>
    </row>
    <row r="253" spans="1:15" ht="21.75" customHeight="1" x14ac:dyDescent="0.2">
      <c r="A253" s="11" t="s">
        <v>77</v>
      </c>
      <c r="B253" s="20" t="s">
        <v>261</v>
      </c>
      <c r="C253" s="70"/>
      <c r="D253" s="81" t="s">
        <v>262</v>
      </c>
      <c r="E253" s="25">
        <f>E258+E259+E260+E262+E255</f>
        <v>140289.47999999998</v>
      </c>
      <c r="F253" s="25">
        <f>F258+F259+F260+F262+F255</f>
        <v>140289.47999999998</v>
      </c>
      <c r="G253" s="23">
        <f t="shared" ref="G253" si="178">G258+G259+G260+G262</f>
        <v>0</v>
      </c>
      <c r="H253" s="25">
        <f>H258+H259+H260+H262+H255</f>
        <v>1954.0909999999999</v>
      </c>
      <c r="I253" s="26">
        <f t="shared" si="144"/>
        <v>1.3928991682056275</v>
      </c>
      <c r="J253" s="26"/>
      <c r="K253" s="27">
        <f t="shared" si="140"/>
        <v>0</v>
      </c>
      <c r="L253" s="25"/>
      <c r="M253" s="25">
        <f>M258+M259+M260+M262+M255</f>
        <v>3281.8530000000001</v>
      </c>
      <c r="N253" s="50">
        <f t="shared" si="166"/>
        <v>59.542307348927572</v>
      </c>
      <c r="O253" s="53">
        <f t="shared" si="163"/>
        <v>-1327.7620000000002</v>
      </c>
    </row>
    <row r="254" spans="1:15" ht="19.5" customHeight="1" x14ac:dyDescent="0.2">
      <c r="A254" s="98"/>
      <c r="B254" s="65"/>
      <c r="C254" s="65"/>
      <c r="D254" s="76" t="s">
        <v>47</v>
      </c>
      <c r="E254" s="28"/>
      <c r="F254" s="24"/>
      <c r="G254" s="24"/>
      <c r="H254" s="24"/>
      <c r="I254" s="29">
        <f t="shared" si="144"/>
        <v>0</v>
      </c>
      <c r="J254" s="29"/>
      <c r="K254" s="30">
        <f t="shared" si="140"/>
        <v>0</v>
      </c>
      <c r="L254" s="25"/>
      <c r="M254" s="28"/>
      <c r="N254" s="40" t="e">
        <f t="shared" si="166"/>
        <v>#DIV/0!</v>
      </c>
      <c r="O254" s="54">
        <f t="shared" si="163"/>
        <v>0</v>
      </c>
    </row>
    <row r="255" spans="1:15" ht="21.75" customHeight="1" x14ac:dyDescent="0.2">
      <c r="A255" s="98"/>
      <c r="B255" s="65" t="s">
        <v>267</v>
      </c>
      <c r="C255" s="65"/>
      <c r="D255" s="76" t="s">
        <v>265</v>
      </c>
      <c r="E255" s="28">
        <f>E257</f>
        <v>487</v>
      </c>
      <c r="F255" s="24">
        <f t="shared" ref="F255:G255" si="179">F257</f>
        <v>487</v>
      </c>
      <c r="G255" s="28">
        <f t="shared" si="179"/>
        <v>0</v>
      </c>
      <c r="H255" s="24">
        <f>H257</f>
        <v>0</v>
      </c>
      <c r="I255" s="29">
        <f t="shared" ref="I255:I257" si="180">IF(F255&gt;0,H255/F255*100,0)</f>
        <v>0</v>
      </c>
      <c r="J255" s="29"/>
      <c r="K255" s="30">
        <f t="shared" ref="K255:K257" si="181">IF(G255&gt;0,H255/G255*100,0)</f>
        <v>0</v>
      </c>
      <c r="L255" s="25"/>
      <c r="M255" s="28">
        <f>M257</f>
        <v>0</v>
      </c>
      <c r="N255" s="39" t="e">
        <f t="shared" si="166"/>
        <v>#DIV/0!</v>
      </c>
      <c r="O255" s="54">
        <f t="shared" ref="O255:O257" si="182">H255-M255</f>
        <v>0</v>
      </c>
    </row>
    <row r="256" spans="1:15" ht="18.75" customHeight="1" x14ac:dyDescent="0.2">
      <c r="A256" s="98"/>
      <c r="B256" s="65"/>
      <c r="C256" s="65"/>
      <c r="D256" s="75" t="s">
        <v>46</v>
      </c>
      <c r="E256" s="28"/>
      <c r="F256" s="24"/>
      <c r="G256" s="24"/>
      <c r="H256" s="24"/>
      <c r="I256" s="29">
        <f t="shared" si="180"/>
        <v>0</v>
      </c>
      <c r="J256" s="29"/>
      <c r="K256" s="30">
        <f t="shared" si="181"/>
        <v>0</v>
      </c>
      <c r="L256" s="25"/>
      <c r="M256" s="28"/>
      <c r="N256" s="39" t="e">
        <f t="shared" si="166"/>
        <v>#DIV/0!</v>
      </c>
      <c r="O256" s="54">
        <f t="shared" si="182"/>
        <v>0</v>
      </c>
    </row>
    <row r="257" spans="1:15" ht="22.5" customHeight="1" x14ac:dyDescent="0.2">
      <c r="A257" s="98"/>
      <c r="B257" s="65" t="s">
        <v>268</v>
      </c>
      <c r="C257" s="65"/>
      <c r="D257" s="76" t="s">
        <v>266</v>
      </c>
      <c r="E257" s="28">
        <v>487</v>
      </c>
      <c r="F257" s="28">
        <v>487</v>
      </c>
      <c r="G257" s="24"/>
      <c r="H257" s="24"/>
      <c r="I257" s="29">
        <f t="shared" si="180"/>
        <v>0</v>
      </c>
      <c r="J257" s="29"/>
      <c r="K257" s="30">
        <f t="shared" si="181"/>
        <v>0</v>
      </c>
      <c r="L257" s="25"/>
      <c r="M257" s="28"/>
      <c r="N257" s="39" t="e">
        <f t="shared" si="166"/>
        <v>#DIV/0!</v>
      </c>
      <c r="O257" s="54">
        <f t="shared" si="182"/>
        <v>0</v>
      </c>
    </row>
    <row r="258" spans="1:15" ht="30" customHeight="1" x14ac:dyDescent="0.2">
      <c r="A258" s="98" t="s">
        <v>78</v>
      </c>
      <c r="B258" s="65" t="s">
        <v>314</v>
      </c>
      <c r="C258" s="65" t="s">
        <v>181</v>
      </c>
      <c r="D258" s="76" t="s">
        <v>315</v>
      </c>
      <c r="E258" s="28">
        <v>99.4</v>
      </c>
      <c r="F258" s="28">
        <v>99.4</v>
      </c>
      <c r="G258" s="24"/>
      <c r="H258" s="24"/>
      <c r="I258" s="29">
        <f t="shared" si="144"/>
        <v>0</v>
      </c>
      <c r="J258" s="29"/>
      <c r="K258" s="30">
        <f t="shared" si="140"/>
        <v>0</v>
      </c>
      <c r="L258" s="24"/>
      <c r="M258" s="24">
        <v>3.55</v>
      </c>
      <c r="N258" s="39">
        <f t="shared" si="166"/>
        <v>0</v>
      </c>
      <c r="O258" s="54">
        <f t="shared" si="163"/>
        <v>-3.55</v>
      </c>
    </row>
    <row r="259" spans="1:15" ht="45" customHeight="1" x14ac:dyDescent="0.2">
      <c r="A259" s="98"/>
      <c r="B259" s="65" t="s">
        <v>316</v>
      </c>
      <c r="C259" s="65"/>
      <c r="D259" s="76" t="s">
        <v>317</v>
      </c>
      <c r="E259" s="28">
        <v>80</v>
      </c>
      <c r="F259" s="28">
        <v>80</v>
      </c>
      <c r="G259" s="24"/>
      <c r="H259" s="24"/>
      <c r="I259" s="29">
        <f t="shared" si="144"/>
        <v>0</v>
      </c>
      <c r="J259" s="29"/>
      <c r="K259" s="30"/>
      <c r="L259" s="24"/>
      <c r="M259" s="24"/>
      <c r="N259" s="94" t="s">
        <v>430</v>
      </c>
      <c r="O259" s="54">
        <f t="shared" si="163"/>
        <v>0</v>
      </c>
    </row>
    <row r="260" spans="1:15" ht="20.25" customHeight="1" x14ac:dyDescent="0.2">
      <c r="A260" s="98" t="s">
        <v>111</v>
      </c>
      <c r="B260" s="65" t="s">
        <v>318</v>
      </c>
      <c r="C260" s="65" t="s">
        <v>185</v>
      </c>
      <c r="D260" s="76" t="s">
        <v>183</v>
      </c>
      <c r="E260" s="24">
        <v>126530.336</v>
      </c>
      <c r="F260" s="24">
        <v>126530.336</v>
      </c>
      <c r="G260" s="24"/>
      <c r="H260" s="24">
        <v>1954.0909999999999</v>
      </c>
      <c r="I260" s="29">
        <f t="shared" si="144"/>
        <v>1.544365613634346</v>
      </c>
      <c r="J260" s="29"/>
      <c r="K260" s="30">
        <f t="shared" si="140"/>
        <v>0</v>
      </c>
      <c r="L260" s="25"/>
      <c r="M260" s="24">
        <v>3278.3029999999999</v>
      </c>
      <c r="N260" s="60">
        <f t="shared" si="166"/>
        <v>59.606784363739408</v>
      </c>
      <c r="O260" s="54">
        <f t="shared" si="163"/>
        <v>-1324.212</v>
      </c>
    </row>
    <row r="261" spans="1:15" ht="15" hidden="1" customHeight="1" x14ac:dyDescent="0.2">
      <c r="A261" s="98" t="s">
        <v>65</v>
      </c>
      <c r="B261" s="65"/>
      <c r="C261" s="65"/>
      <c r="D261" s="73" t="s">
        <v>95</v>
      </c>
      <c r="E261" s="24"/>
      <c r="F261" s="24"/>
      <c r="G261" s="24"/>
      <c r="H261" s="24"/>
      <c r="I261" s="29">
        <f t="shared" ref="I261:I266" si="183">IF(F261&gt;0,H261/F261*100,0)</f>
        <v>0</v>
      </c>
      <c r="J261" s="29"/>
      <c r="K261" s="30">
        <f t="shared" ref="K261:K266" si="184">IF(G261&gt;0,H261/G261*100,0)</f>
        <v>0</v>
      </c>
      <c r="L261" s="25"/>
      <c r="M261" s="28"/>
      <c r="N261" s="39" t="e">
        <f t="shared" si="166"/>
        <v>#DIV/0!</v>
      </c>
      <c r="O261" s="54">
        <f t="shared" si="163"/>
        <v>0</v>
      </c>
    </row>
    <row r="262" spans="1:15" ht="23.25" customHeight="1" x14ac:dyDescent="0.2">
      <c r="A262" s="98"/>
      <c r="B262" s="65" t="s">
        <v>272</v>
      </c>
      <c r="C262" s="65"/>
      <c r="D262" s="76" t="s">
        <v>271</v>
      </c>
      <c r="E262" s="24">
        <f>E264+E265</f>
        <v>13092.744000000001</v>
      </c>
      <c r="F262" s="24">
        <f t="shared" ref="F262:H262" si="185">F264+F265</f>
        <v>13092.744000000001</v>
      </c>
      <c r="G262" s="28">
        <f t="shared" si="185"/>
        <v>0</v>
      </c>
      <c r="H262" s="28">
        <f t="shared" si="185"/>
        <v>0</v>
      </c>
      <c r="I262" s="29">
        <f t="shared" si="183"/>
        <v>0</v>
      </c>
      <c r="J262" s="29"/>
      <c r="K262" s="30">
        <f t="shared" si="184"/>
        <v>0</v>
      </c>
      <c r="L262" s="25"/>
      <c r="M262" s="28">
        <f t="shared" ref="M262" si="186">M264+M265</f>
        <v>0</v>
      </c>
      <c r="N262" s="39" t="e">
        <f t="shared" si="166"/>
        <v>#DIV/0!</v>
      </c>
      <c r="O262" s="54">
        <f t="shared" si="163"/>
        <v>0</v>
      </c>
    </row>
    <row r="263" spans="1:15" ht="19.5" customHeight="1" x14ac:dyDescent="0.2">
      <c r="A263" s="98"/>
      <c r="B263" s="65"/>
      <c r="C263" s="65"/>
      <c r="D263" s="75" t="s">
        <v>46</v>
      </c>
      <c r="E263" s="24"/>
      <c r="F263" s="24"/>
      <c r="G263" s="24"/>
      <c r="H263" s="24"/>
      <c r="I263" s="29">
        <f t="shared" si="183"/>
        <v>0</v>
      </c>
      <c r="J263" s="29"/>
      <c r="K263" s="30">
        <f t="shared" si="184"/>
        <v>0</v>
      </c>
      <c r="L263" s="25"/>
      <c r="M263" s="28"/>
      <c r="N263" s="39" t="e">
        <f t="shared" si="166"/>
        <v>#DIV/0!</v>
      </c>
      <c r="O263" s="54">
        <f t="shared" si="163"/>
        <v>0</v>
      </c>
    </row>
    <row r="264" spans="1:15" ht="92.25" customHeight="1" x14ac:dyDescent="0.2">
      <c r="A264" s="98"/>
      <c r="B264" s="66" t="s">
        <v>319</v>
      </c>
      <c r="C264" s="66"/>
      <c r="D264" s="75" t="s">
        <v>320</v>
      </c>
      <c r="E264" s="24">
        <v>11615.2</v>
      </c>
      <c r="F264" s="24">
        <v>11615.2</v>
      </c>
      <c r="G264" s="24"/>
      <c r="H264" s="24"/>
      <c r="I264" s="29">
        <f t="shared" si="183"/>
        <v>0</v>
      </c>
      <c r="J264" s="29"/>
      <c r="K264" s="30">
        <f t="shared" si="184"/>
        <v>0</v>
      </c>
      <c r="L264" s="25"/>
      <c r="M264" s="28"/>
      <c r="N264" s="39" t="e">
        <f t="shared" si="166"/>
        <v>#DIV/0!</v>
      </c>
      <c r="O264" s="54">
        <f t="shared" si="163"/>
        <v>0</v>
      </c>
    </row>
    <row r="265" spans="1:15" ht="20.25" customHeight="1" x14ac:dyDescent="0.2">
      <c r="A265" s="98"/>
      <c r="B265" s="66" t="s">
        <v>275</v>
      </c>
      <c r="C265" s="66"/>
      <c r="D265" s="75" t="s">
        <v>186</v>
      </c>
      <c r="E265" s="28">
        <v>1477.5440000000001</v>
      </c>
      <c r="F265" s="28">
        <v>1477.5440000000001</v>
      </c>
      <c r="G265" s="24"/>
      <c r="H265" s="24"/>
      <c r="I265" s="29">
        <f t="shared" si="183"/>
        <v>0</v>
      </c>
      <c r="J265" s="29"/>
      <c r="K265" s="30">
        <f t="shared" si="184"/>
        <v>0</v>
      </c>
      <c r="L265" s="25"/>
      <c r="M265" s="24"/>
      <c r="N265" s="39" t="e">
        <f t="shared" ref="N265:N271" si="187">H265/M265*100</f>
        <v>#DIV/0!</v>
      </c>
      <c r="O265" s="54">
        <f t="shared" ref="O265:O266" si="188">H265-M265</f>
        <v>0</v>
      </c>
    </row>
    <row r="266" spans="1:15" ht="45" customHeight="1" x14ac:dyDescent="0.2">
      <c r="A266" s="98"/>
      <c r="B266" s="20" t="s">
        <v>412</v>
      </c>
      <c r="C266" s="66"/>
      <c r="D266" s="72" t="s">
        <v>413</v>
      </c>
      <c r="E266" s="23"/>
      <c r="F266" s="88"/>
      <c r="G266" s="25"/>
      <c r="H266" s="25"/>
      <c r="I266" s="26">
        <f t="shared" si="183"/>
        <v>0</v>
      </c>
      <c r="J266" s="26"/>
      <c r="K266" s="27">
        <f t="shared" si="184"/>
        <v>0</v>
      </c>
      <c r="L266" s="25"/>
      <c r="M266" s="25">
        <v>6363.9610000000002</v>
      </c>
      <c r="N266" s="40">
        <f t="shared" si="187"/>
        <v>0</v>
      </c>
      <c r="O266" s="53">
        <f t="shared" si="188"/>
        <v>-6363.9610000000002</v>
      </c>
    </row>
    <row r="267" spans="1:15" ht="23.25" customHeight="1" x14ac:dyDescent="0.2">
      <c r="A267" s="98"/>
      <c r="B267" s="20" t="s">
        <v>276</v>
      </c>
      <c r="C267" s="66"/>
      <c r="D267" s="72" t="s">
        <v>417</v>
      </c>
      <c r="E267" s="25">
        <v>16581.52</v>
      </c>
      <c r="F267" s="25">
        <v>4075.317</v>
      </c>
      <c r="G267" s="25"/>
      <c r="H267" s="25"/>
      <c r="I267" s="26">
        <f t="shared" ref="I267" si="189">IF(F267&gt;0,H267/F267*100,0)</f>
        <v>0</v>
      </c>
      <c r="J267" s="26"/>
      <c r="K267" s="27">
        <f t="shared" ref="K267" si="190">IF(G267&gt;0,H267/G267*100,0)</f>
        <v>0</v>
      </c>
      <c r="L267" s="25"/>
      <c r="M267" s="25"/>
      <c r="N267" s="40" t="e">
        <f t="shared" si="187"/>
        <v>#DIV/0!</v>
      </c>
      <c r="O267" s="53">
        <f t="shared" ref="O267" si="191">H267-M267</f>
        <v>0</v>
      </c>
    </row>
    <row r="268" spans="1:15" ht="20.25" customHeight="1" x14ac:dyDescent="0.2">
      <c r="A268" s="11" t="s">
        <v>41</v>
      </c>
      <c r="B268" s="20" t="s">
        <v>277</v>
      </c>
      <c r="C268" s="20"/>
      <c r="D268" s="72" t="s">
        <v>278</v>
      </c>
      <c r="E268" s="23">
        <f>E270</f>
        <v>8000</v>
      </c>
      <c r="F268" s="25">
        <f>F270+F271</f>
        <v>8000</v>
      </c>
      <c r="G268" s="23">
        <f t="shared" ref="G268:H268" si="192">G270+G271</f>
        <v>0</v>
      </c>
      <c r="H268" s="23">
        <f t="shared" si="192"/>
        <v>0</v>
      </c>
      <c r="I268" s="26">
        <f t="shared" si="144"/>
        <v>0</v>
      </c>
      <c r="J268" s="26"/>
      <c r="K268" s="27">
        <f t="shared" ref="K268:K313" si="193">IF(G268&gt;0,H268/G268*100,0)</f>
        <v>0</v>
      </c>
      <c r="L268" s="25"/>
      <c r="M268" s="23">
        <f>M270+M271</f>
        <v>763.16800000000001</v>
      </c>
      <c r="N268" s="40">
        <f t="shared" si="187"/>
        <v>0</v>
      </c>
      <c r="O268" s="53">
        <f t="shared" si="163"/>
        <v>-763.16800000000001</v>
      </c>
    </row>
    <row r="269" spans="1:15" ht="21.75" customHeight="1" x14ac:dyDescent="0.2">
      <c r="A269" s="98"/>
      <c r="B269" s="65"/>
      <c r="C269" s="65"/>
      <c r="D269" s="73" t="s">
        <v>47</v>
      </c>
      <c r="E269" s="28"/>
      <c r="F269" s="24"/>
      <c r="G269" s="24"/>
      <c r="H269" s="24"/>
      <c r="I269" s="26">
        <f t="shared" si="144"/>
        <v>0</v>
      </c>
      <c r="J269" s="29"/>
      <c r="K269" s="27">
        <f t="shared" si="193"/>
        <v>0</v>
      </c>
      <c r="L269" s="25"/>
      <c r="M269" s="28"/>
      <c r="N269" s="39"/>
      <c r="O269" s="54">
        <f t="shared" si="163"/>
        <v>0</v>
      </c>
    </row>
    <row r="270" spans="1:15" ht="21" customHeight="1" x14ac:dyDescent="0.2">
      <c r="A270" s="98" t="s">
        <v>193</v>
      </c>
      <c r="B270" s="65" t="s">
        <v>279</v>
      </c>
      <c r="C270" s="65"/>
      <c r="D270" s="73" t="s">
        <v>280</v>
      </c>
      <c r="E270" s="28">
        <v>8000</v>
      </c>
      <c r="F270" s="28">
        <v>8000</v>
      </c>
      <c r="G270" s="24"/>
      <c r="H270" s="24"/>
      <c r="I270" s="29">
        <f t="shared" si="144"/>
        <v>0</v>
      </c>
      <c r="J270" s="29"/>
      <c r="K270" s="30">
        <f t="shared" si="193"/>
        <v>0</v>
      </c>
      <c r="L270" s="24"/>
      <c r="M270" s="24">
        <v>763.16800000000001</v>
      </c>
      <c r="N270" s="39">
        <f t="shared" si="187"/>
        <v>0</v>
      </c>
      <c r="O270" s="54">
        <f t="shared" si="163"/>
        <v>-763.16800000000001</v>
      </c>
    </row>
    <row r="271" spans="1:15" ht="19.5" hidden="1" customHeight="1" x14ac:dyDescent="0.2">
      <c r="A271" s="98"/>
      <c r="B271" s="65" t="s">
        <v>388</v>
      </c>
      <c r="C271" s="65"/>
      <c r="D271" s="73" t="s">
        <v>389</v>
      </c>
      <c r="E271" s="28"/>
      <c r="F271" s="24"/>
      <c r="G271" s="24"/>
      <c r="H271" s="24"/>
      <c r="I271" s="29">
        <f t="shared" si="144"/>
        <v>0</v>
      </c>
      <c r="J271" s="29"/>
      <c r="K271" s="30"/>
      <c r="L271" s="24"/>
      <c r="M271" s="24"/>
      <c r="N271" s="39" t="e">
        <f t="shared" si="187"/>
        <v>#DIV/0!</v>
      </c>
      <c r="O271" s="54">
        <f t="shared" ref="O271" si="194">H271-M271</f>
        <v>0</v>
      </c>
    </row>
    <row r="272" spans="1:15" ht="22.5" customHeight="1" x14ac:dyDescent="0.2">
      <c r="A272" s="11"/>
      <c r="B272" s="20" t="s">
        <v>321</v>
      </c>
      <c r="C272" s="20"/>
      <c r="D272" s="72" t="s">
        <v>322</v>
      </c>
      <c r="E272" s="23">
        <f>E274+E279</f>
        <v>4095</v>
      </c>
      <c r="F272" s="25">
        <f>F274+F279</f>
        <v>4095</v>
      </c>
      <c r="G272" s="23">
        <f>G274+G279</f>
        <v>0</v>
      </c>
      <c r="H272" s="23">
        <f>H274+H279</f>
        <v>0</v>
      </c>
      <c r="I272" s="26">
        <f t="shared" si="144"/>
        <v>0</v>
      </c>
      <c r="J272" s="29"/>
      <c r="K272" s="30">
        <f t="shared" si="193"/>
        <v>0</v>
      </c>
      <c r="L272" s="24"/>
      <c r="M272" s="23">
        <f>M274+M279</f>
        <v>0</v>
      </c>
      <c r="N272" s="95" t="s">
        <v>429</v>
      </c>
      <c r="O272" s="53">
        <f t="shared" si="163"/>
        <v>0</v>
      </c>
    </row>
    <row r="273" spans="1:15" ht="20.25" customHeight="1" x14ac:dyDescent="0.2">
      <c r="A273" s="98"/>
      <c r="B273" s="65"/>
      <c r="C273" s="65"/>
      <c r="D273" s="73" t="s">
        <v>47</v>
      </c>
      <c r="E273" s="28"/>
      <c r="F273" s="24"/>
      <c r="G273" s="24"/>
      <c r="H273" s="24"/>
      <c r="I273" s="29">
        <f t="shared" si="144"/>
        <v>0</v>
      </c>
      <c r="J273" s="29"/>
      <c r="K273" s="30">
        <f t="shared" si="193"/>
        <v>0</v>
      </c>
      <c r="L273" s="24"/>
      <c r="M273" s="28"/>
      <c r="N273" s="58"/>
      <c r="O273" s="54">
        <f t="shared" si="163"/>
        <v>0</v>
      </c>
    </row>
    <row r="274" spans="1:15" ht="30" customHeight="1" x14ac:dyDescent="0.2">
      <c r="A274" s="98" t="s">
        <v>93</v>
      </c>
      <c r="B274" s="65" t="s">
        <v>323</v>
      </c>
      <c r="C274" s="65" t="s">
        <v>189</v>
      </c>
      <c r="D274" s="73" t="s">
        <v>324</v>
      </c>
      <c r="E274" s="28">
        <f>E276+E277+E278</f>
        <v>1046.027</v>
      </c>
      <c r="F274" s="24">
        <f>F276+F277+F278</f>
        <v>1046.027</v>
      </c>
      <c r="G274" s="28">
        <f>G276+G277+G278</f>
        <v>0</v>
      </c>
      <c r="H274" s="92">
        <f>H276+H277+H278</f>
        <v>0</v>
      </c>
      <c r="I274" s="29">
        <f t="shared" si="144"/>
        <v>0</v>
      </c>
      <c r="J274" s="29"/>
      <c r="K274" s="30">
        <f t="shared" si="193"/>
        <v>0</v>
      </c>
      <c r="L274" s="24"/>
      <c r="M274" s="28">
        <f>M276+M277+M278</f>
        <v>0</v>
      </c>
      <c r="N274" s="94" t="s">
        <v>424</v>
      </c>
      <c r="O274" s="54">
        <f t="shared" si="163"/>
        <v>0</v>
      </c>
    </row>
    <row r="275" spans="1:15" ht="19.5" customHeight="1" x14ac:dyDescent="0.2">
      <c r="A275" s="98" t="s">
        <v>201</v>
      </c>
      <c r="B275" s="65"/>
      <c r="C275" s="65"/>
      <c r="D275" s="75" t="s">
        <v>46</v>
      </c>
      <c r="E275" s="28"/>
      <c r="F275" s="24"/>
      <c r="G275" s="24"/>
      <c r="H275" s="24"/>
      <c r="I275" s="29">
        <f t="shared" si="144"/>
        <v>0</v>
      </c>
      <c r="J275" s="29"/>
      <c r="K275" s="30"/>
      <c r="L275" s="24"/>
      <c r="M275" s="28"/>
      <c r="N275" s="58"/>
      <c r="O275" s="54">
        <f t="shared" si="163"/>
        <v>0</v>
      </c>
    </row>
    <row r="276" spans="1:15" ht="15.75" hidden="1" x14ac:dyDescent="0.2">
      <c r="A276" s="98" t="s">
        <v>197</v>
      </c>
      <c r="B276" s="66" t="s">
        <v>325</v>
      </c>
      <c r="C276" s="66"/>
      <c r="D276" s="74" t="s">
        <v>90</v>
      </c>
      <c r="E276" s="28"/>
      <c r="F276" s="24"/>
      <c r="G276" s="24"/>
      <c r="H276" s="24"/>
      <c r="I276" s="29">
        <f t="shared" si="144"/>
        <v>0</v>
      </c>
      <c r="J276" s="29"/>
      <c r="K276" s="30"/>
      <c r="L276" s="24"/>
      <c r="M276" s="28"/>
      <c r="N276" s="58" t="e">
        <f t="shared" si="166"/>
        <v>#DIV/0!</v>
      </c>
      <c r="O276" s="54">
        <f t="shared" si="163"/>
        <v>0</v>
      </c>
    </row>
    <row r="277" spans="1:15" ht="31.5" customHeight="1" x14ac:dyDescent="0.2">
      <c r="A277" s="98" t="s">
        <v>91</v>
      </c>
      <c r="B277" s="66" t="s">
        <v>326</v>
      </c>
      <c r="C277" s="66" t="s">
        <v>190</v>
      </c>
      <c r="D277" s="74" t="s">
        <v>448</v>
      </c>
      <c r="E277" s="28">
        <v>446.02699999999999</v>
      </c>
      <c r="F277" s="28">
        <v>446.02699999999999</v>
      </c>
      <c r="G277" s="24"/>
      <c r="H277" s="24"/>
      <c r="I277" s="29">
        <f t="shared" ref="I277:I278" si="195">IF(F277&gt;0,H277/F277*100,0)</f>
        <v>0</v>
      </c>
      <c r="J277" s="29"/>
      <c r="K277" s="30"/>
      <c r="L277" s="24"/>
      <c r="M277" s="28"/>
      <c r="N277" s="58" t="e">
        <f t="shared" si="166"/>
        <v>#DIV/0!</v>
      </c>
      <c r="O277" s="54">
        <f t="shared" si="163"/>
        <v>0</v>
      </c>
    </row>
    <row r="278" spans="1:15" ht="30.75" customHeight="1" x14ac:dyDescent="0.2">
      <c r="A278" s="98"/>
      <c r="B278" s="66" t="s">
        <v>349</v>
      </c>
      <c r="C278" s="66"/>
      <c r="D278" s="74" t="s">
        <v>196</v>
      </c>
      <c r="E278" s="28">
        <v>600</v>
      </c>
      <c r="F278" s="28">
        <v>600</v>
      </c>
      <c r="G278" s="24"/>
      <c r="H278" s="24"/>
      <c r="I278" s="29">
        <f t="shared" si="195"/>
        <v>0</v>
      </c>
      <c r="J278" s="29"/>
      <c r="K278" s="30"/>
      <c r="L278" s="24"/>
      <c r="M278" s="24"/>
      <c r="N278" s="94" t="s">
        <v>424</v>
      </c>
      <c r="O278" s="54">
        <f t="shared" si="163"/>
        <v>0</v>
      </c>
    </row>
    <row r="279" spans="1:15" ht="21.75" customHeight="1" x14ac:dyDescent="0.2">
      <c r="A279" s="98" t="s">
        <v>45</v>
      </c>
      <c r="B279" s="65" t="s">
        <v>327</v>
      </c>
      <c r="C279" s="65" t="s">
        <v>191</v>
      </c>
      <c r="D279" s="73" t="s">
        <v>328</v>
      </c>
      <c r="E279" s="28">
        <v>3048.973</v>
      </c>
      <c r="F279" s="28">
        <v>3048.973</v>
      </c>
      <c r="G279" s="24"/>
      <c r="H279" s="24"/>
      <c r="I279" s="29">
        <f t="shared" si="144"/>
        <v>0</v>
      </c>
      <c r="J279" s="29"/>
      <c r="K279" s="30">
        <f t="shared" si="193"/>
        <v>0</v>
      </c>
      <c r="L279" s="24"/>
      <c r="M279" s="24"/>
      <c r="N279" s="94" t="s">
        <v>428</v>
      </c>
      <c r="O279" s="54">
        <f t="shared" si="163"/>
        <v>0</v>
      </c>
    </row>
    <row r="280" spans="1:15" ht="12.75" hidden="1" customHeight="1" x14ac:dyDescent="0.2">
      <c r="A280" s="98"/>
      <c r="B280" s="65"/>
      <c r="C280" s="65"/>
      <c r="D280" s="73"/>
      <c r="E280" s="28"/>
      <c r="F280" s="24"/>
      <c r="G280" s="24"/>
      <c r="H280" s="24"/>
      <c r="I280" s="29">
        <f t="shared" si="144"/>
        <v>0</v>
      </c>
      <c r="J280" s="29"/>
      <c r="K280" s="30">
        <f t="shared" si="193"/>
        <v>0</v>
      </c>
      <c r="L280" s="25"/>
      <c r="M280" s="28"/>
      <c r="N280" s="58" t="e">
        <f t="shared" si="166"/>
        <v>#DIV/0!</v>
      </c>
      <c r="O280" s="54">
        <f t="shared" si="163"/>
        <v>0</v>
      </c>
    </row>
    <row r="281" spans="1:15" ht="15.75" hidden="1" x14ac:dyDescent="0.2">
      <c r="A281" s="98"/>
      <c r="B281" s="65"/>
      <c r="C281" s="65"/>
      <c r="D281" s="73"/>
      <c r="E281" s="28"/>
      <c r="F281" s="24"/>
      <c r="G281" s="24"/>
      <c r="H281" s="24"/>
      <c r="I281" s="29">
        <f t="shared" si="144"/>
        <v>0</v>
      </c>
      <c r="J281" s="29"/>
      <c r="K281" s="30">
        <f t="shared" si="193"/>
        <v>0</v>
      </c>
      <c r="L281" s="25"/>
      <c r="M281" s="28"/>
      <c r="N281" s="58" t="e">
        <f t="shared" si="166"/>
        <v>#DIV/0!</v>
      </c>
      <c r="O281" s="54">
        <f t="shared" si="163"/>
        <v>0</v>
      </c>
    </row>
    <row r="282" spans="1:15" ht="15.75" hidden="1" x14ac:dyDescent="0.2">
      <c r="A282" s="98"/>
      <c r="B282" s="65"/>
      <c r="C282" s="65"/>
      <c r="D282" s="73"/>
      <c r="E282" s="28"/>
      <c r="F282" s="24"/>
      <c r="G282" s="24"/>
      <c r="H282" s="24"/>
      <c r="I282" s="29">
        <f t="shared" si="144"/>
        <v>0</v>
      </c>
      <c r="J282" s="29"/>
      <c r="K282" s="30">
        <f t="shared" si="193"/>
        <v>0</v>
      </c>
      <c r="L282" s="25"/>
      <c r="M282" s="28"/>
      <c r="N282" s="58" t="e">
        <f t="shared" ref="N282:N314" si="196">H282/M282*100</f>
        <v>#DIV/0!</v>
      </c>
      <c r="O282" s="54">
        <f t="shared" si="163"/>
        <v>0</v>
      </c>
    </row>
    <row r="283" spans="1:15" ht="20.25" hidden="1" customHeight="1" x14ac:dyDescent="0.2">
      <c r="A283" s="98"/>
      <c r="B283" s="20" t="s">
        <v>281</v>
      </c>
      <c r="C283" s="20"/>
      <c r="D283" s="72" t="s">
        <v>50</v>
      </c>
      <c r="E283" s="23">
        <f>E285</f>
        <v>0</v>
      </c>
      <c r="F283" s="25">
        <f t="shared" ref="F283:H283" si="197">F285</f>
        <v>0</v>
      </c>
      <c r="G283" s="23">
        <f t="shared" si="197"/>
        <v>0</v>
      </c>
      <c r="H283" s="23">
        <f t="shared" si="197"/>
        <v>0</v>
      </c>
      <c r="I283" s="26">
        <f t="shared" si="144"/>
        <v>0</v>
      </c>
      <c r="J283" s="29"/>
      <c r="K283" s="27"/>
      <c r="L283" s="25"/>
      <c r="M283" s="23">
        <f t="shared" ref="M283" si="198">M285</f>
        <v>0</v>
      </c>
      <c r="N283" s="59" t="e">
        <f t="shared" si="196"/>
        <v>#DIV/0!</v>
      </c>
      <c r="O283" s="53">
        <f t="shared" si="163"/>
        <v>0</v>
      </c>
    </row>
    <row r="284" spans="1:15" ht="21" hidden="1" customHeight="1" x14ac:dyDescent="0.2">
      <c r="A284" s="98"/>
      <c r="B284" s="65"/>
      <c r="C284" s="65"/>
      <c r="D284" s="73" t="s">
        <v>47</v>
      </c>
      <c r="E284" s="28"/>
      <c r="F284" s="24"/>
      <c r="G284" s="24"/>
      <c r="H284" s="24"/>
      <c r="I284" s="29">
        <f t="shared" si="144"/>
        <v>0</v>
      </c>
      <c r="J284" s="29"/>
      <c r="K284" s="30"/>
      <c r="L284" s="25"/>
      <c r="M284" s="28"/>
      <c r="N284" s="58" t="e">
        <f t="shared" si="196"/>
        <v>#DIV/0!</v>
      </c>
      <c r="O284" s="54">
        <f t="shared" si="163"/>
        <v>0</v>
      </c>
    </row>
    <row r="285" spans="1:15" ht="21.75" hidden="1" customHeight="1" x14ac:dyDescent="0.2">
      <c r="A285" s="98"/>
      <c r="B285" s="65" t="s">
        <v>282</v>
      </c>
      <c r="C285" s="65"/>
      <c r="D285" s="73" t="s">
        <v>283</v>
      </c>
      <c r="E285" s="28"/>
      <c r="F285" s="24"/>
      <c r="G285" s="24"/>
      <c r="H285" s="24"/>
      <c r="I285" s="29">
        <f t="shared" si="144"/>
        <v>0</v>
      </c>
      <c r="J285" s="29"/>
      <c r="K285" s="30"/>
      <c r="L285" s="25"/>
      <c r="M285" s="24"/>
      <c r="N285" s="39" t="e">
        <f t="shared" si="196"/>
        <v>#DIV/0!</v>
      </c>
      <c r="O285" s="54">
        <f t="shared" si="163"/>
        <v>0</v>
      </c>
    </row>
    <row r="286" spans="1:15" ht="19.5" hidden="1" customHeight="1" x14ac:dyDescent="0.2">
      <c r="A286" s="98"/>
      <c r="B286" s="20" t="s">
        <v>284</v>
      </c>
      <c r="C286" s="66"/>
      <c r="D286" s="72" t="s">
        <v>101</v>
      </c>
      <c r="E286" s="28"/>
      <c r="F286" s="25">
        <f>F292+F288+F295</f>
        <v>0</v>
      </c>
      <c r="G286" s="23">
        <f t="shared" ref="G286:H286" si="199">G292+G288+G295</f>
        <v>0</v>
      </c>
      <c r="H286" s="23">
        <f t="shared" si="199"/>
        <v>0</v>
      </c>
      <c r="I286" s="26">
        <f t="shared" si="144"/>
        <v>0</v>
      </c>
      <c r="J286" s="29"/>
      <c r="K286" s="30"/>
      <c r="L286" s="25"/>
      <c r="M286" s="24">
        <f>M292+M288+M295</f>
        <v>0</v>
      </c>
      <c r="N286" s="39" t="e">
        <f t="shared" si="196"/>
        <v>#DIV/0!</v>
      </c>
      <c r="O286" s="53">
        <f t="shared" ref="O286:O294" si="200">H286-M286</f>
        <v>0</v>
      </c>
    </row>
    <row r="287" spans="1:15" ht="17.25" hidden="1" customHeight="1" x14ac:dyDescent="0.2">
      <c r="A287" s="98"/>
      <c r="B287" s="20"/>
      <c r="C287" s="66"/>
      <c r="D287" s="73" t="s">
        <v>47</v>
      </c>
      <c r="E287" s="28"/>
      <c r="F287" s="24"/>
      <c r="G287" s="24"/>
      <c r="H287" s="24"/>
      <c r="I287" s="29">
        <f t="shared" si="144"/>
        <v>0</v>
      </c>
      <c r="J287" s="29"/>
      <c r="K287" s="30"/>
      <c r="L287" s="25"/>
      <c r="M287" s="24"/>
      <c r="N287" s="39" t="e">
        <f t="shared" si="196"/>
        <v>#DIV/0!</v>
      </c>
      <c r="O287" s="54">
        <f t="shared" si="200"/>
        <v>0</v>
      </c>
    </row>
    <row r="288" spans="1:15" ht="27" hidden="1" customHeight="1" x14ac:dyDescent="0.2">
      <c r="A288" s="98"/>
      <c r="B288" s="65" t="s">
        <v>400</v>
      </c>
      <c r="C288" s="66"/>
      <c r="D288" s="73" t="s">
        <v>402</v>
      </c>
      <c r="E288" s="28"/>
      <c r="F288" s="24">
        <f>F291+F290</f>
        <v>0</v>
      </c>
      <c r="G288" s="28">
        <f t="shared" ref="G288:H288" si="201">G291+G290</f>
        <v>0</v>
      </c>
      <c r="H288" s="28">
        <f t="shared" si="201"/>
        <v>0</v>
      </c>
      <c r="I288" s="29">
        <f t="shared" ref="I288:O288" si="202">I291</f>
        <v>0</v>
      </c>
      <c r="J288" s="28">
        <f t="shared" si="202"/>
        <v>0</v>
      </c>
      <c r="K288" s="28">
        <f t="shared" si="202"/>
        <v>0</v>
      </c>
      <c r="L288" s="28">
        <f t="shared" si="202"/>
        <v>0</v>
      </c>
      <c r="M288" s="28">
        <f>M291</f>
        <v>0</v>
      </c>
      <c r="N288" s="39" t="e">
        <f t="shared" si="196"/>
        <v>#DIV/0!</v>
      </c>
      <c r="O288" s="28">
        <f t="shared" si="202"/>
        <v>0</v>
      </c>
    </row>
    <row r="289" spans="1:16" ht="17.25" hidden="1" customHeight="1" x14ac:dyDescent="0.2">
      <c r="A289" s="98"/>
      <c r="B289" s="65"/>
      <c r="C289" s="66"/>
      <c r="D289" s="75" t="s">
        <v>46</v>
      </c>
      <c r="E289" s="28"/>
      <c r="F289" s="24"/>
      <c r="G289" s="24"/>
      <c r="H289" s="24"/>
      <c r="I289" s="29"/>
      <c r="J289" s="28">
        <f t="shared" ref="J289:L289" si="203">J292</f>
        <v>0</v>
      </c>
      <c r="K289" s="28">
        <f t="shared" si="203"/>
        <v>0</v>
      </c>
      <c r="L289" s="28">
        <f t="shared" si="203"/>
        <v>0</v>
      </c>
      <c r="M289" s="24"/>
      <c r="N289" s="39" t="e">
        <f t="shared" si="196"/>
        <v>#DIV/0!</v>
      </c>
      <c r="O289" s="28"/>
    </row>
    <row r="290" spans="1:16" ht="25.5" hidden="1" customHeight="1" x14ac:dyDescent="0.2">
      <c r="A290" s="98"/>
      <c r="B290" s="66" t="s">
        <v>408</v>
      </c>
      <c r="C290" s="66"/>
      <c r="D290" s="75" t="s">
        <v>409</v>
      </c>
      <c r="E290" s="28"/>
      <c r="F290" s="24"/>
      <c r="G290" s="24"/>
      <c r="H290" s="24"/>
      <c r="I290" s="29">
        <f t="shared" ref="I290" si="204">IF(F290&gt;0,H290/F290*100,0)</f>
        <v>0</v>
      </c>
      <c r="J290" s="29"/>
      <c r="K290" s="30"/>
      <c r="L290" s="25"/>
      <c r="M290" s="24"/>
      <c r="N290" s="39" t="e">
        <f t="shared" si="196"/>
        <v>#DIV/0!</v>
      </c>
      <c r="O290" s="54">
        <f t="shared" ref="O290" si="205">H290-M290</f>
        <v>0</v>
      </c>
    </row>
    <row r="291" spans="1:16" ht="27.75" hidden="1" customHeight="1" x14ac:dyDescent="0.2">
      <c r="A291" s="98"/>
      <c r="B291" s="66" t="s">
        <v>401</v>
      </c>
      <c r="C291" s="66"/>
      <c r="D291" s="74" t="s">
        <v>403</v>
      </c>
      <c r="E291" s="28"/>
      <c r="F291" s="24"/>
      <c r="G291" s="24"/>
      <c r="H291" s="24"/>
      <c r="I291" s="29">
        <f t="shared" si="144"/>
        <v>0</v>
      </c>
      <c r="J291" s="29"/>
      <c r="K291" s="30"/>
      <c r="L291" s="25"/>
      <c r="M291" s="24"/>
      <c r="N291" s="39" t="e">
        <f t="shared" si="196"/>
        <v>#DIV/0!</v>
      </c>
      <c r="O291" s="54">
        <f t="shared" ref="O291" si="206">H291-M291</f>
        <v>0</v>
      </c>
    </row>
    <row r="292" spans="1:16" ht="28.5" hidden="1" customHeight="1" x14ac:dyDescent="0.2">
      <c r="A292" s="98"/>
      <c r="B292" s="65" t="s">
        <v>393</v>
      </c>
      <c r="C292" s="66"/>
      <c r="D292" s="73" t="s">
        <v>394</v>
      </c>
      <c r="E292" s="28"/>
      <c r="F292" s="24">
        <f>F294</f>
        <v>0</v>
      </c>
      <c r="G292" s="24"/>
      <c r="H292" s="24">
        <f>H294</f>
        <v>0</v>
      </c>
      <c r="I292" s="29">
        <f t="shared" si="144"/>
        <v>0</v>
      </c>
      <c r="J292" s="29"/>
      <c r="K292" s="30"/>
      <c r="L292" s="25"/>
      <c r="M292" s="24">
        <f>M294</f>
        <v>0</v>
      </c>
      <c r="N292" s="39" t="e">
        <f t="shared" si="196"/>
        <v>#DIV/0!</v>
      </c>
      <c r="O292" s="54">
        <f t="shared" si="200"/>
        <v>0</v>
      </c>
    </row>
    <row r="293" spans="1:16" ht="18" hidden="1" customHeight="1" x14ac:dyDescent="0.2">
      <c r="A293" s="98"/>
      <c r="B293" s="65"/>
      <c r="C293" s="66"/>
      <c r="D293" s="75" t="s">
        <v>46</v>
      </c>
      <c r="E293" s="28"/>
      <c r="F293" s="24"/>
      <c r="G293" s="24"/>
      <c r="H293" s="24"/>
      <c r="I293" s="29">
        <f t="shared" si="144"/>
        <v>0</v>
      </c>
      <c r="J293" s="29"/>
      <c r="K293" s="30"/>
      <c r="L293" s="25"/>
      <c r="M293" s="24"/>
      <c r="N293" s="39" t="e">
        <f t="shared" si="196"/>
        <v>#DIV/0!</v>
      </c>
      <c r="O293" s="54">
        <f t="shared" si="200"/>
        <v>0</v>
      </c>
    </row>
    <row r="294" spans="1:16" ht="29.25" hidden="1" customHeight="1" x14ac:dyDescent="0.2">
      <c r="A294" s="98"/>
      <c r="B294" s="66" t="s">
        <v>391</v>
      </c>
      <c r="C294" s="66"/>
      <c r="D294" s="74" t="s">
        <v>392</v>
      </c>
      <c r="E294" s="28"/>
      <c r="F294" s="24"/>
      <c r="G294" s="24"/>
      <c r="H294" s="24"/>
      <c r="I294" s="29">
        <f t="shared" si="144"/>
        <v>0</v>
      </c>
      <c r="J294" s="29"/>
      <c r="K294" s="30"/>
      <c r="L294" s="25"/>
      <c r="M294" s="24"/>
      <c r="N294" s="39" t="e">
        <f t="shared" si="196"/>
        <v>#DIV/0!</v>
      </c>
      <c r="O294" s="54">
        <f t="shared" si="200"/>
        <v>0</v>
      </c>
    </row>
    <row r="295" spans="1:16" ht="30" hidden="1" customHeight="1" x14ac:dyDescent="0.2">
      <c r="A295" s="98"/>
      <c r="B295" s="65" t="s">
        <v>404</v>
      </c>
      <c r="C295" s="66"/>
      <c r="D295" s="73" t="s">
        <v>406</v>
      </c>
      <c r="E295" s="28"/>
      <c r="F295" s="24">
        <f>F297</f>
        <v>0</v>
      </c>
      <c r="G295" s="28">
        <f t="shared" ref="G295:H295" si="207">G297</f>
        <v>0</v>
      </c>
      <c r="H295" s="28">
        <f t="shared" si="207"/>
        <v>0</v>
      </c>
      <c r="I295" s="29">
        <f t="shared" si="144"/>
        <v>0</v>
      </c>
      <c r="J295" s="29"/>
      <c r="K295" s="30"/>
      <c r="L295" s="25"/>
      <c r="M295" s="24">
        <f>M297</f>
        <v>0</v>
      </c>
      <c r="N295" s="39" t="e">
        <f t="shared" si="196"/>
        <v>#DIV/0!</v>
      </c>
      <c r="O295" s="54">
        <f t="shared" ref="O295:O297" si="208">H295-M295</f>
        <v>0</v>
      </c>
    </row>
    <row r="296" spans="1:16" ht="20.25" hidden="1" customHeight="1" x14ac:dyDescent="0.2">
      <c r="A296" s="98"/>
      <c r="B296" s="65"/>
      <c r="C296" s="66"/>
      <c r="D296" s="75" t="s">
        <v>46</v>
      </c>
      <c r="E296" s="28"/>
      <c r="F296" s="24"/>
      <c r="G296" s="24"/>
      <c r="H296" s="24"/>
      <c r="I296" s="29">
        <f t="shared" si="144"/>
        <v>0</v>
      </c>
      <c r="J296" s="29"/>
      <c r="K296" s="30"/>
      <c r="L296" s="25"/>
      <c r="M296" s="24"/>
      <c r="N296" s="39" t="e">
        <f t="shared" si="196"/>
        <v>#DIV/0!</v>
      </c>
      <c r="O296" s="54">
        <f t="shared" si="208"/>
        <v>0</v>
      </c>
    </row>
    <row r="297" spans="1:16" ht="30.75" hidden="1" customHeight="1" x14ac:dyDescent="0.2">
      <c r="A297" s="98"/>
      <c r="B297" s="66" t="s">
        <v>405</v>
      </c>
      <c r="C297" s="66"/>
      <c r="D297" s="74" t="s">
        <v>407</v>
      </c>
      <c r="E297" s="28"/>
      <c r="F297" s="24"/>
      <c r="G297" s="24"/>
      <c r="H297" s="24"/>
      <c r="I297" s="29">
        <f t="shared" si="144"/>
        <v>0</v>
      </c>
      <c r="J297" s="29"/>
      <c r="K297" s="30"/>
      <c r="L297" s="25"/>
      <c r="M297" s="24"/>
      <c r="N297" s="39" t="e">
        <f t="shared" si="196"/>
        <v>#DIV/0!</v>
      </c>
      <c r="O297" s="54">
        <f t="shared" si="208"/>
        <v>0</v>
      </c>
    </row>
    <row r="298" spans="1:16" s="7" customFormat="1" ht="45.75" customHeight="1" x14ac:dyDescent="0.2">
      <c r="A298" s="11"/>
      <c r="B298" s="20" t="s">
        <v>286</v>
      </c>
      <c r="C298" s="20"/>
      <c r="D298" s="72" t="s">
        <v>287</v>
      </c>
      <c r="E298" s="23">
        <f>E300</f>
        <v>0</v>
      </c>
      <c r="F298" s="25">
        <f t="shared" ref="F298:H298" si="209">F300</f>
        <v>5000</v>
      </c>
      <c r="G298" s="23">
        <f t="shared" si="209"/>
        <v>0</v>
      </c>
      <c r="H298" s="23">
        <f t="shared" si="209"/>
        <v>0</v>
      </c>
      <c r="I298" s="26">
        <f t="shared" si="144"/>
        <v>0</v>
      </c>
      <c r="J298" s="26"/>
      <c r="K298" s="27"/>
      <c r="L298" s="25"/>
      <c r="M298" s="23">
        <f t="shared" ref="M298" si="210">M300</f>
        <v>0</v>
      </c>
      <c r="N298" s="40" t="e">
        <f t="shared" si="196"/>
        <v>#DIV/0!</v>
      </c>
      <c r="O298" s="53">
        <f t="shared" si="163"/>
        <v>0</v>
      </c>
      <c r="P298" s="62"/>
    </row>
    <row r="299" spans="1:16" ht="16.5" customHeight="1" x14ac:dyDescent="0.2">
      <c r="A299" s="98"/>
      <c r="B299" s="65"/>
      <c r="C299" s="65"/>
      <c r="D299" s="73" t="s">
        <v>47</v>
      </c>
      <c r="E299" s="28"/>
      <c r="F299" s="24"/>
      <c r="G299" s="24"/>
      <c r="H299" s="24"/>
      <c r="I299" s="29">
        <f t="shared" si="144"/>
        <v>0</v>
      </c>
      <c r="J299" s="29"/>
      <c r="K299" s="30"/>
      <c r="L299" s="25"/>
      <c r="M299" s="28"/>
      <c r="N299" s="39" t="e">
        <f t="shared" si="196"/>
        <v>#DIV/0!</v>
      </c>
      <c r="O299" s="54">
        <f t="shared" ref="O299:O314" si="211">H299-M299</f>
        <v>0</v>
      </c>
    </row>
    <row r="300" spans="1:16" ht="21" customHeight="1" x14ac:dyDescent="0.2">
      <c r="A300" s="98"/>
      <c r="B300" s="65" t="s">
        <v>288</v>
      </c>
      <c r="C300" s="65"/>
      <c r="D300" s="73" t="s">
        <v>329</v>
      </c>
      <c r="E300" s="28"/>
      <c r="F300" s="24">
        <v>5000</v>
      </c>
      <c r="G300" s="24"/>
      <c r="H300" s="24"/>
      <c r="I300" s="29">
        <f t="shared" si="144"/>
        <v>0</v>
      </c>
      <c r="J300" s="29"/>
      <c r="K300" s="30"/>
      <c r="L300" s="25"/>
      <c r="M300" s="28"/>
      <c r="N300" s="39" t="e">
        <f t="shared" si="196"/>
        <v>#DIV/0!</v>
      </c>
      <c r="O300" s="54">
        <f t="shared" si="211"/>
        <v>0</v>
      </c>
    </row>
    <row r="301" spans="1:16" ht="36" customHeight="1" x14ac:dyDescent="0.2">
      <c r="A301" s="98"/>
      <c r="B301" s="20" t="s">
        <v>335</v>
      </c>
      <c r="C301" s="20"/>
      <c r="D301" s="72" t="s">
        <v>336</v>
      </c>
      <c r="E301" s="28"/>
      <c r="F301" s="25">
        <v>79988.592999999993</v>
      </c>
      <c r="G301" s="24"/>
      <c r="H301" s="25">
        <v>56822.313000000002</v>
      </c>
      <c r="I301" s="26">
        <f t="shared" si="144"/>
        <v>71.038020383731464</v>
      </c>
      <c r="J301" s="29"/>
      <c r="K301" s="30"/>
      <c r="L301" s="25"/>
      <c r="M301" s="25">
        <v>18800</v>
      </c>
      <c r="N301" s="108" t="s">
        <v>458</v>
      </c>
      <c r="O301" s="53">
        <f t="shared" si="211"/>
        <v>38022.313000000002</v>
      </c>
    </row>
    <row r="302" spans="1:16" ht="4.5" customHeight="1" x14ac:dyDescent="0.2">
      <c r="A302" s="98"/>
      <c r="B302" s="65"/>
      <c r="C302" s="65"/>
      <c r="D302" s="73"/>
      <c r="E302" s="28"/>
      <c r="F302" s="24"/>
      <c r="G302" s="24"/>
      <c r="H302" s="24"/>
      <c r="I302" s="29">
        <f t="shared" si="144"/>
        <v>0</v>
      </c>
      <c r="J302" s="29"/>
      <c r="K302" s="30">
        <f t="shared" si="193"/>
        <v>0</v>
      </c>
      <c r="L302" s="25"/>
      <c r="M302" s="28"/>
      <c r="N302" s="39" t="e">
        <f t="shared" si="196"/>
        <v>#DIV/0!</v>
      </c>
      <c r="O302" s="53">
        <f t="shared" si="211"/>
        <v>0</v>
      </c>
    </row>
    <row r="303" spans="1:16" ht="51" hidden="1" customHeight="1" x14ac:dyDescent="0.2">
      <c r="A303" s="98" t="s">
        <v>102</v>
      </c>
      <c r="B303" s="65"/>
      <c r="C303" s="65"/>
      <c r="D303" s="73" t="s">
        <v>110</v>
      </c>
      <c r="E303" s="28"/>
      <c r="F303" s="24"/>
      <c r="G303" s="24"/>
      <c r="H303" s="24"/>
      <c r="I303" s="29"/>
      <c r="J303" s="29"/>
      <c r="K303" s="30">
        <f t="shared" si="193"/>
        <v>0</v>
      </c>
      <c r="L303" s="25"/>
      <c r="M303" s="28"/>
      <c r="N303" s="39" t="e">
        <f t="shared" si="196"/>
        <v>#DIV/0!</v>
      </c>
      <c r="O303" s="53">
        <f t="shared" si="211"/>
        <v>0</v>
      </c>
    </row>
    <row r="304" spans="1:16" ht="20.25" customHeight="1" x14ac:dyDescent="0.2">
      <c r="A304" s="98"/>
      <c r="B304" s="65"/>
      <c r="C304" s="65"/>
      <c r="D304" s="81" t="s">
        <v>84</v>
      </c>
      <c r="E304" s="23">
        <f>E167+E168+E169+E170+E171+E202+E203+E204+E217+E218+E237+E250+E253+E268+E272+E283+E298+E301+E267</f>
        <v>934027.49600000004</v>
      </c>
      <c r="F304" s="25">
        <f>F167+F168+F169+F170+F171+F202+F203+F204+F217+F218+F237+F250+F253+F268+F272+F283+F298+F301+F286+F267+F266</f>
        <v>1185228.7729999998</v>
      </c>
      <c r="G304" s="32">
        <f>G167+G168+G169+G170+G171+G202+G203+G204+G217+G218+G237+G250+G253+G268+G272+G283+G298+G301+G286+G267+G266</f>
        <v>0</v>
      </c>
      <c r="H304" s="25">
        <f>H167+H168+H169+H170+H171+H202+H203+H204+H217+H218+H237+H250+H253+H268+H272+H283+H298+H301+H286+H267+H266</f>
        <v>112611.33199999999</v>
      </c>
      <c r="I304" s="26">
        <f t="shared" ref="I304:I306" si="212">IF(F304&gt;0,H304/F304*100,0)</f>
        <v>9.5012317086230595</v>
      </c>
      <c r="J304" s="26"/>
      <c r="K304" s="27">
        <f t="shared" si="193"/>
        <v>0</v>
      </c>
      <c r="L304" s="25"/>
      <c r="M304" s="23">
        <f>M167+M168+M169+M170+M171+M202+M203+M204+M217+M218+M237+M250+M253+M268+M272+M283+M298+M301+M286+M267+M266</f>
        <v>99077.675000000003</v>
      </c>
      <c r="N304" s="50">
        <f t="shared" si="196"/>
        <v>113.65964330511389</v>
      </c>
      <c r="O304" s="53">
        <f t="shared" si="211"/>
        <v>13533.656999999992</v>
      </c>
      <c r="P304" s="93"/>
    </row>
    <row r="305" spans="1:16" ht="32.25" customHeight="1" x14ac:dyDescent="0.2">
      <c r="A305" s="98"/>
      <c r="B305" s="65"/>
      <c r="C305" s="65"/>
      <c r="D305" s="81" t="s">
        <v>116</v>
      </c>
      <c r="E305" s="23">
        <f>E304-E167</f>
        <v>832732.28200000001</v>
      </c>
      <c r="F305" s="25">
        <f>F304-F167</f>
        <v>1083933.5589999999</v>
      </c>
      <c r="G305" s="23">
        <f>G304-G167</f>
        <v>0</v>
      </c>
      <c r="H305" s="25">
        <f>H304-H167</f>
        <v>83122.728000000003</v>
      </c>
      <c r="I305" s="26">
        <f t="shared" si="212"/>
        <v>7.6686183677794961</v>
      </c>
      <c r="J305" s="26"/>
      <c r="K305" s="27"/>
      <c r="L305" s="25"/>
      <c r="M305" s="23">
        <f>M304-M167</f>
        <v>69744.138000000006</v>
      </c>
      <c r="N305" s="50">
        <f t="shared" si="196"/>
        <v>119.18238633904974</v>
      </c>
      <c r="O305" s="53">
        <f t="shared" si="211"/>
        <v>13378.589999999997</v>
      </c>
    </row>
    <row r="306" spans="1:16" ht="3.75" customHeight="1" x14ac:dyDescent="0.2">
      <c r="A306" s="98"/>
      <c r="B306" s="65"/>
      <c r="C306" s="65"/>
      <c r="D306" s="72"/>
      <c r="E306" s="28"/>
      <c r="F306" s="28"/>
      <c r="G306" s="23"/>
      <c r="H306" s="23"/>
      <c r="I306" s="29">
        <f t="shared" si="212"/>
        <v>0</v>
      </c>
      <c r="J306" s="26"/>
      <c r="K306" s="27">
        <f t="shared" si="193"/>
        <v>0</v>
      </c>
      <c r="L306" s="25"/>
      <c r="M306" s="28"/>
      <c r="N306" s="50"/>
      <c r="O306" s="53">
        <f t="shared" si="211"/>
        <v>0</v>
      </c>
    </row>
    <row r="307" spans="1:16" ht="21.75" customHeight="1" x14ac:dyDescent="0.2">
      <c r="A307" s="98"/>
      <c r="B307" s="65"/>
      <c r="C307" s="65"/>
      <c r="D307" s="81" t="s">
        <v>11</v>
      </c>
      <c r="E307" s="23">
        <f>E309+E310+E308+E311</f>
        <v>0</v>
      </c>
      <c r="F307" s="23">
        <f>F309+F310+F308+F311</f>
        <v>0</v>
      </c>
      <c r="G307" s="23">
        <f>G309+G310+G308+G311</f>
        <v>0</v>
      </c>
      <c r="H307" s="23">
        <f>H309+H310+H308+H311</f>
        <v>-5.3220000000000001</v>
      </c>
      <c r="I307" s="26"/>
      <c r="J307" s="26"/>
      <c r="K307" s="27">
        <f t="shared" si="193"/>
        <v>0</v>
      </c>
      <c r="L307" s="25"/>
      <c r="M307" s="23">
        <f>M309+M310+M308+M311</f>
        <v>-5.9720000000000004</v>
      </c>
      <c r="N307" s="50">
        <f t="shared" si="196"/>
        <v>89.115874079035493</v>
      </c>
      <c r="O307" s="53">
        <f t="shared" si="211"/>
        <v>0.65000000000000036</v>
      </c>
    </row>
    <row r="308" spans="1:16" ht="15.75" hidden="1" x14ac:dyDescent="0.2">
      <c r="A308" s="98" t="s">
        <v>111</v>
      </c>
      <c r="B308" s="65"/>
      <c r="C308" s="65"/>
      <c r="D308" s="73" t="s">
        <v>112</v>
      </c>
      <c r="E308" s="28"/>
      <c r="F308" s="28"/>
      <c r="G308" s="23"/>
      <c r="H308" s="23"/>
      <c r="I308" s="26"/>
      <c r="J308" s="26"/>
      <c r="K308" s="27">
        <f t="shared" si="193"/>
        <v>0</v>
      </c>
      <c r="L308" s="25"/>
      <c r="M308" s="28"/>
      <c r="N308" s="30" t="e">
        <f t="shared" si="196"/>
        <v>#DIV/0!</v>
      </c>
      <c r="O308" s="54">
        <f t="shared" si="211"/>
        <v>0</v>
      </c>
    </row>
    <row r="309" spans="1:16" ht="45.75" customHeight="1" x14ac:dyDescent="0.2">
      <c r="A309" s="98" t="s">
        <v>96</v>
      </c>
      <c r="B309" s="65" t="s">
        <v>331</v>
      </c>
      <c r="C309" s="65"/>
      <c r="D309" s="73" t="s">
        <v>373</v>
      </c>
      <c r="E309" s="28">
        <v>17.468</v>
      </c>
      <c r="F309" s="28">
        <v>17.468</v>
      </c>
      <c r="G309" s="28"/>
      <c r="H309" s="28"/>
      <c r="I309" s="29">
        <f>H309/F309*100</f>
        <v>0</v>
      </c>
      <c r="J309" s="26"/>
      <c r="K309" s="27">
        <f t="shared" si="193"/>
        <v>0</v>
      </c>
      <c r="L309" s="25">
        <f t="shared" ref="L309:L312" si="213">H309-G309</f>
        <v>0</v>
      </c>
      <c r="M309" s="28"/>
      <c r="N309" s="39" t="e">
        <f t="shared" si="196"/>
        <v>#DIV/0!</v>
      </c>
      <c r="O309" s="54">
        <f t="shared" si="211"/>
        <v>0</v>
      </c>
    </row>
    <row r="310" spans="1:16" ht="46.5" customHeight="1" x14ac:dyDescent="0.2">
      <c r="A310" s="98" t="s">
        <v>9</v>
      </c>
      <c r="B310" s="65" t="s">
        <v>332</v>
      </c>
      <c r="C310" s="65"/>
      <c r="D310" s="73" t="s">
        <v>374</v>
      </c>
      <c r="E310" s="28">
        <v>-17.468</v>
      </c>
      <c r="F310" s="28">
        <v>-17.468</v>
      </c>
      <c r="G310" s="28"/>
      <c r="H310" s="28">
        <v>-5.3220000000000001</v>
      </c>
      <c r="I310" s="29">
        <f>H310/F310*100</f>
        <v>30.467139912983743</v>
      </c>
      <c r="J310" s="26"/>
      <c r="K310" s="27">
        <f t="shared" si="193"/>
        <v>0</v>
      </c>
      <c r="L310" s="25"/>
      <c r="M310" s="28">
        <v>-5.9720000000000004</v>
      </c>
      <c r="N310" s="60">
        <f t="shared" si="196"/>
        <v>89.115874079035493</v>
      </c>
      <c r="O310" s="54">
        <f t="shared" si="211"/>
        <v>0.65000000000000036</v>
      </c>
    </row>
    <row r="311" spans="1:16" ht="30" hidden="1" customHeight="1" x14ac:dyDescent="0.2">
      <c r="A311" s="98"/>
      <c r="B311" s="65" t="s">
        <v>330</v>
      </c>
      <c r="C311" s="65"/>
      <c r="D311" s="73" t="s">
        <v>375</v>
      </c>
      <c r="E311" s="28"/>
      <c r="F311" s="28"/>
      <c r="G311" s="23"/>
      <c r="H311" s="23"/>
      <c r="I311" s="26" t="e">
        <f t="shared" ref="I311" si="214">H311/F311*100</f>
        <v>#DIV/0!</v>
      </c>
      <c r="J311" s="26"/>
      <c r="K311" s="27"/>
      <c r="L311" s="25"/>
      <c r="M311" s="28"/>
      <c r="N311" s="39" t="e">
        <f t="shared" si="196"/>
        <v>#DIV/0!</v>
      </c>
      <c r="O311" s="54">
        <f t="shared" si="211"/>
        <v>0</v>
      </c>
    </row>
    <row r="312" spans="1:16" ht="3.75" customHeight="1" x14ac:dyDescent="0.2">
      <c r="A312" s="98"/>
      <c r="B312" s="65"/>
      <c r="C312" s="65"/>
      <c r="D312" s="73"/>
      <c r="E312" s="28"/>
      <c r="F312" s="28"/>
      <c r="G312" s="23"/>
      <c r="H312" s="28"/>
      <c r="I312" s="29">
        <f>IF(F312&gt;0,H312/F312*100,0)</f>
        <v>0</v>
      </c>
      <c r="J312" s="26"/>
      <c r="K312" s="27">
        <f t="shared" si="193"/>
        <v>0</v>
      </c>
      <c r="L312" s="25">
        <f t="shared" si="213"/>
        <v>0</v>
      </c>
      <c r="M312" s="28"/>
      <c r="N312" s="30"/>
      <c r="O312" s="54">
        <f t="shared" si="211"/>
        <v>0</v>
      </c>
    </row>
    <row r="313" spans="1:16" s="12" customFormat="1" ht="30" customHeight="1" x14ac:dyDescent="0.2">
      <c r="A313" s="22"/>
      <c r="B313" s="65"/>
      <c r="C313" s="71"/>
      <c r="D313" s="72" t="s">
        <v>15</v>
      </c>
      <c r="E313" s="25">
        <f>E161+E304</f>
        <v>7138649.8969999989</v>
      </c>
      <c r="F313" s="88">
        <f>F161+F304</f>
        <v>7452810.1167899985</v>
      </c>
      <c r="G313" s="34"/>
      <c r="H313" s="25">
        <f>H161+H304</f>
        <v>1117823.7759999998</v>
      </c>
      <c r="I313" s="26">
        <f>IF(F313&gt;0,H313/F313*100,0)</f>
        <v>14.998688527991883</v>
      </c>
      <c r="J313" s="35"/>
      <c r="K313" s="36">
        <f t="shared" si="193"/>
        <v>0</v>
      </c>
      <c r="L313" s="25"/>
      <c r="M313" s="25">
        <f>M161+M304</f>
        <v>935667.83799999987</v>
      </c>
      <c r="N313" s="27">
        <f t="shared" si="196"/>
        <v>119.46801317755671</v>
      </c>
      <c r="O313" s="53">
        <f t="shared" si="211"/>
        <v>182155.93799999997</v>
      </c>
      <c r="P313" s="63"/>
    </row>
    <row r="314" spans="1:16" ht="31.5" customHeight="1" x14ac:dyDescent="0.2">
      <c r="B314" s="67"/>
      <c r="C314" s="67"/>
      <c r="D314" s="72" t="s">
        <v>117</v>
      </c>
      <c r="E314" s="25">
        <f>E305+E161</f>
        <v>7037354.6829999983</v>
      </c>
      <c r="F314" s="88">
        <f>F305+F161</f>
        <v>7351514.9027899988</v>
      </c>
      <c r="G314" s="23"/>
      <c r="H314" s="25">
        <f>H305+H161</f>
        <v>1088335.1719999998</v>
      </c>
      <c r="I314" s="26">
        <f>IF(F314&gt;0,H314/F314*100,0)</f>
        <v>14.804229963363905</v>
      </c>
      <c r="J314" s="37"/>
      <c r="K314" s="37"/>
      <c r="L314" s="25"/>
      <c r="M314" s="25">
        <f>M305+M161</f>
        <v>906334.30099999986</v>
      </c>
      <c r="N314" s="27">
        <f t="shared" si="196"/>
        <v>120.08098676163863</v>
      </c>
      <c r="O314" s="53">
        <f t="shared" si="211"/>
        <v>182000.87099999993</v>
      </c>
    </row>
    <row r="315" spans="1:16" ht="50.25" customHeight="1" x14ac:dyDescent="0.25">
      <c r="B315" s="42"/>
      <c r="C315" s="42"/>
      <c r="D315" s="106" t="s">
        <v>418</v>
      </c>
      <c r="E315" s="106"/>
      <c r="F315" s="106"/>
      <c r="G315" s="106"/>
      <c r="H315" s="106"/>
      <c r="I315" s="106"/>
      <c r="J315" s="106"/>
      <c r="K315" s="106"/>
      <c r="L315" s="106"/>
      <c r="M315" s="106"/>
      <c r="N315" s="106"/>
      <c r="O315" s="106"/>
    </row>
    <row r="316" spans="1:16" ht="47.25" customHeight="1" x14ac:dyDescent="0.2">
      <c r="B316" s="42"/>
      <c r="C316" s="42"/>
      <c r="D316" s="49" t="s">
        <v>399</v>
      </c>
      <c r="E316" s="43"/>
      <c r="F316" s="44"/>
      <c r="G316" s="43"/>
      <c r="H316" s="43"/>
      <c r="I316" s="45"/>
      <c r="J316" s="46"/>
      <c r="K316" s="46"/>
      <c r="L316" s="47"/>
      <c r="M316" s="43"/>
      <c r="N316" s="48"/>
      <c r="O316" s="43"/>
    </row>
    <row r="317" spans="1:16" ht="63" customHeight="1" x14ac:dyDescent="0.2">
      <c r="A317" s="102"/>
      <c r="B317" s="102"/>
      <c r="C317" s="102"/>
      <c r="D317" s="102"/>
      <c r="E317" s="102"/>
      <c r="F317" s="102"/>
      <c r="G317" s="102"/>
      <c r="H317" s="102"/>
      <c r="I317" s="102"/>
      <c r="J317" s="102"/>
      <c r="K317" s="102"/>
      <c r="L317" s="102"/>
    </row>
    <row r="318" spans="1:16" x14ac:dyDescent="0.2">
      <c r="D318" s="13"/>
      <c r="E318" s="14"/>
      <c r="F318" s="14"/>
      <c r="G318" s="15"/>
      <c r="H318" s="15"/>
      <c r="I318" s="16"/>
      <c r="J318" s="16"/>
      <c r="K318" s="16"/>
      <c r="L318" s="15"/>
    </row>
    <row r="319" spans="1:16" x14ac:dyDescent="0.2">
      <c r="D319" s="13"/>
      <c r="E319" s="14"/>
      <c r="F319" s="14"/>
      <c r="G319" s="15"/>
      <c r="H319" s="15"/>
      <c r="I319" s="16"/>
      <c r="J319" s="16"/>
      <c r="K319" s="16"/>
      <c r="L319" s="15"/>
    </row>
    <row r="320" spans="1:16" x14ac:dyDescent="0.2">
      <c r="D320" s="13"/>
      <c r="E320" s="14"/>
      <c r="F320" s="14"/>
      <c r="G320" s="15"/>
      <c r="H320" s="15"/>
      <c r="I320" s="16"/>
      <c r="J320" s="16"/>
      <c r="K320" s="16"/>
      <c r="L320" s="15"/>
    </row>
    <row r="321" spans="4:12" x14ac:dyDescent="0.2">
      <c r="D321" s="13"/>
      <c r="E321" s="14"/>
      <c r="F321" s="14"/>
      <c r="G321" s="15"/>
      <c r="H321" s="15"/>
      <c r="I321" s="16"/>
      <c r="J321" s="16"/>
      <c r="K321" s="16"/>
      <c r="L321" s="15"/>
    </row>
    <row r="322" spans="4:12" x14ac:dyDescent="0.2">
      <c r="D322" s="13"/>
      <c r="E322" s="14"/>
      <c r="F322" s="14"/>
      <c r="G322" s="15"/>
      <c r="H322" s="15"/>
      <c r="I322" s="16"/>
      <c r="J322" s="16"/>
      <c r="K322" s="16"/>
      <c r="L322" s="15"/>
    </row>
    <row r="323" spans="4:12" x14ac:dyDescent="0.2">
      <c r="D323" s="13"/>
      <c r="E323" s="14"/>
      <c r="F323" s="14"/>
      <c r="G323" s="15"/>
      <c r="H323" s="15"/>
      <c r="I323" s="16"/>
      <c r="J323" s="16"/>
      <c r="K323" s="16"/>
      <c r="L323" s="15"/>
    </row>
    <row r="324" spans="4:12" x14ac:dyDescent="0.2">
      <c r="D324" s="13"/>
      <c r="E324" s="14"/>
      <c r="F324" s="14"/>
      <c r="G324" s="15"/>
      <c r="H324" s="15"/>
      <c r="I324" s="16"/>
      <c r="J324" s="16"/>
      <c r="K324" s="16"/>
      <c r="L324" s="15"/>
    </row>
    <row r="325" spans="4:12" x14ac:dyDescent="0.2">
      <c r="D325" s="13"/>
      <c r="E325" s="14"/>
      <c r="F325" s="14"/>
      <c r="G325" s="16"/>
      <c r="H325" s="15"/>
      <c r="I325" s="16"/>
      <c r="J325" s="16"/>
      <c r="K325" s="16"/>
      <c r="L325" s="15"/>
    </row>
    <row r="326" spans="4:12" x14ac:dyDescent="0.2">
      <c r="D326" s="13"/>
      <c r="E326" s="14"/>
      <c r="F326" s="14"/>
      <c r="G326" s="16"/>
      <c r="H326" s="15"/>
      <c r="I326" s="16"/>
      <c r="J326" s="16"/>
      <c r="K326" s="16"/>
      <c r="L326" s="15"/>
    </row>
    <row r="327" spans="4:12" x14ac:dyDescent="0.2">
      <c r="D327" s="13"/>
      <c r="E327" s="14"/>
      <c r="F327" s="14"/>
      <c r="G327" s="16"/>
      <c r="H327" s="15"/>
      <c r="I327" s="16"/>
      <c r="J327" s="16"/>
      <c r="K327" s="16"/>
      <c r="L327" s="15"/>
    </row>
    <row r="328" spans="4:12" x14ac:dyDescent="0.2">
      <c r="D328" s="13"/>
      <c r="E328" s="14"/>
      <c r="F328" s="14"/>
      <c r="G328" s="16"/>
      <c r="H328" s="15"/>
      <c r="I328" s="16"/>
      <c r="J328" s="16"/>
      <c r="K328" s="16"/>
      <c r="L328" s="15"/>
    </row>
    <row r="329" spans="4:12" x14ac:dyDescent="0.2">
      <c r="D329" s="13"/>
      <c r="E329" s="14"/>
      <c r="F329" s="14"/>
      <c r="G329" s="16"/>
      <c r="H329" s="15"/>
      <c r="I329" s="16"/>
      <c r="J329" s="16"/>
      <c r="K329" s="16"/>
      <c r="L329" s="15"/>
    </row>
    <row r="330" spans="4:12" x14ac:dyDescent="0.2">
      <c r="D330" s="13"/>
      <c r="E330" s="14"/>
      <c r="F330" s="14"/>
      <c r="G330" s="14"/>
      <c r="H330" s="17"/>
      <c r="I330" s="14"/>
      <c r="J330" s="14"/>
      <c r="K330" s="14"/>
      <c r="L330" s="17"/>
    </row>
    <row r="331" spans="4:12" x14ac:dyDescent="0.2">
      <c r="D331" s="13"/>
      <c r="E331" s="14"/>
      <c r="F331" s="14"/>
      <c r="G331" s="14"/>
      <c r="H331" s="17"/>
      <c r="I331" s="14"/>
      <c r="J331" s="14"/>
      <c r="K331" s="14"/>
      <c r="L331" s="17"/>
    </row>
    <row r="332" spans="4:12" x14ac:dyDescent="0.2">
      <c r="D332" s="13"/>
      <c r="E332" s="14"/>
      <c r="F332" s="14"/>
      <c r="G332" s="14"/>
      <c r="H332" s="17"/>
      <c r="I332" s="14"/>
      <c r="J332" s="14"/>
      <c r="K332" s="14"/>
      <c r="L332" s="17"/>
    </row>
    <row r="333" spans="4:12" x14ac:dyDescent="0.2">
      <c r="D333" s="13"/>
      <c r="E333" s="14"/>
      <c r="F333" s="14"/>
      <c r="G333" s="14"/>
      <c r="H333" s="17"/>
      <c r="I333" s="14"/>
      <c r="J333" s="14"/>
      <c r="K333" s="14"/>
      <c r="L333" s="17"/>
    </row>
    <row r="334" spans="4:12" x14ac:dyDescent="0.2">
      <c r="D334" s="13"/>
      <c r="E334" s="14"/>
      <c r="F334" s="14"/>
      <c r="G334" s="14"/>
      <c r="H334" s="17"/>
      <c r="I334" s="14"/>
      <c r="J334" s="14"/>
      <c r="K334" s="14"/>
      <c r="L334" s="14"/>
    </row>
    <row r="335" spans="4:12" x14ac:dyDescent="0.2">
      <c r="D335" s="13"/>
      <c r="E335" s="14"/>
      <c r="F335" s="14"/>
      <c r="G335" s="14"/>
      <c r="H335" s="17"/>
      <c r="I335" s="14"/>
      <c r="J335" s="14"/>
      <c r="K335" s="14"/>
      <c r="L335" s="14"/>
    </row>
    <row r="336" spans="4:12" x14ac:dyDescent="0.2">
      <c r="D336" s="13"/>
      <c r="E336" s="14"/>
      <c r="F336" s="14"/>
      <c r="G336" s="14"/>
      <c r="H336" s="14"/>
      <c r="I336" s="14"/>
      <c r="J336" s="14"/>
      <c r="K336" s="14"/>
      <c r="L336" s="14"/>
    </row>
    <row r="337" spans="4:12" x14ac:dyDescent="0.2">
      <c r="D337" s="13"/>
      <c r="E337" s="14"/>
      <c r="F337" s="14"/>
      <c r="G337" s="14"/>
      <c r="H337" s="14"/>
      <c r="I337" s="14"/>
      <c r="J337" s="14"/>
      <c r="K337" s="14"/>
      <c r="L337" s="14"/>
    </row>
    <row r="338" spans="4:12" x14ac:dyDescent="0.2">
      <c r="D338" s="13"/>
      <c r="E338" s="14"/>
      <c r="F338" s="14"/>
      <c r="G338" s="14"/>
      <c r="H338" s="14"/>
      <c r="I338" s="14"/>
      <c r="J338" s="14"/>
      <c r="K338" s="14"/>
      <c r="L338" s="14"/>
    </row>
    <row r="339" spans="4:12" x14ac:dyDescent="0.2">
      <c r="D339" s="13"/>
      <c r="E339" s="14"/>
      <c r="F339" s="14"/>
      <c r="G339" s="14"/>
      <c r="H339" s="14"/>
      <c r="I339" s="14"/>
      <c r="J339" s="14"/>
      <c r="K339" s="14"/>
      <c r="L339" s="14"/>
    </row>
    <row r="340" spans="4:12" x14ac:dyDescent="0.2">
      <c r="D340" s="13"/>
      <c r="E340" s="14"/>
      <c r="F340" s="14"/>
      <c r="G340" s="14"/>
      <c r="H340" s="14"/>
      <c r="I340" s="14"/>
      <c r="J340" s="14"/>
      <c r="K340" s="14"/>
      <c r="L340" s="14"/>
    </row>
    <row r="341" spans="4:12" x14ac:dyDescent="0.2">
      <c r="D341" s="13"/>
      <c r="E341" s="14"/>
      <c r="F341" s="14"/>
      <c r="G341" s="14"/>
      <c r="H341" s="14"/>
      <c r="I341" s="14"/>
      <c r="J341" s="14"/>
      <c r="K341" s="14"/>
      <c r="L341" s="14"/>
    </row>
    <row r="342" spans="4:12" x14ac:dyDescent="0.2">
      <c r="D342" s="13"/>
      <c r="E342" s="14"/>
      <c r="F342" s="14"/>
      <c r="G342" s="14"/>
      <c r="H342" s="14"/>
      <c r="I342" s="14"/>
      <c r="J342" s="14"/>
      <c r="K342" s="14"/>
      <c r="L342" s="14"/>
    </row>
    <row r="343" spans="4:12" x14ac:dyDescent="0.2">
      <c r="D343" s="13"/>
      <c r="E343" s="14"/>
      <c r="F343" s="14"/>
      <c r="G343" s="14"/>
      <c r="H343" s="14"/>
      <c r="I343" s="14"/>
      <c r="J343" s="14"/>
      <c r="K343" s="14"/>
      <c r="L343" s="14"/>
    </row>
    <row r="344" spans="4:12" x14ac:dyDescent="0.2">
      <c r="D344" s="13"/>
      <c r="E344" s="14"/>
      <c r="F344" s="14"/>
      <c r="G344" s="14"/>
      <c r="H344" s="14"/>
      <c r="I344" s="14"/>
      <c r="J344" s="14"/>
      <c r="K344" s="14"/>
      <c r="L344" s="14"/>
    </row>
    <row r="345" spans="4:12" x14ac:dyDescent="0.2">
      <c r="D345" s="13"/>
      <c r="E345" s="14"/>
      <c r="F345" s="14"/>
      <c r="G345" s="14"/>
      <c r="H345" s="14"/>
      <c r="I345" s="14"/>
      <c r="J345" s="14"/>
      <c r="K345" s="14"/>
      <c r="L345" s="14"/>
    </row>
    <row r="346" spans="4:12" x14ac:dyDescent="0.2">
      <c r="D346" s="13"/>
      <c r="E346" s="14"/>
      <c r="F346" s="14"/>
      <c r="G346" s="14"/>
      <c r="H346" s="14"/>
      <c r="I346" s="14"/>
      <c r="J346" s="14"/>
      <c r="K346" s="14"/>
      <c r="L346" s="14"/>
    </row>
    <row r="347" spans="4:12" x14ac:dyDescent="0.2">
      <c r="D347" s="13"/>
      <c r="E347" s="14"/>
      <c r="F347" s="14"/>
      <c r="G347" s="14"/>
      <c r="H347" s="14"/>
      <c r="I347" s="14"/>
      <c r="J347" s="14"/>
      <c r="K347" s="14"/>
      <c r="L347" s="14"/>
    </row>
    <row r="348" spans="4:12" x14ac:dyDescent="0.2">
      <c r="D348" s="13"/>
      <c r="E348" s="14"/>
      <c r="F348" s="14"/>
      <c r="G348" s="14"/>
      <c r="H348" s="14"/>
      <c r="I348" s="14"/>
      <c r="J348" s="14"/>
      <c r="K348" s="14"/>
      <c r="L348" s="14"/>
    </row>
    <row r="349" spans="4:12" x14ac:dyDescent="0.2">
      <c r="D349" s="13"/>
      <c r="E349" s="14"/>
      <c r="F349" s="14"/>
      <c r="G349" s="14"/>
      <c r="H349" s="14"/>
      <c r="I349" s="14"/>
      <c r="J349" s="14"/>
      <c r="K349" s="14"/>
      <c r="L349" s="14"/>
    </row>
    <row r="350" spans="4:12" x14ac:dyDescent="0.2">
      <c r="D350" s="13"/>
      <c r="E350" s="14"/>
      <c r="F350" s="14"/>
      <c r="G350" s="14"/>
      <c r="H350" s="14"/>
      <c r="I350" s="14"/>
      <c r="J350" s="14"/>
      <c r="K350" s="14"/>
      <c r="L350" s="14"/>
    </row>
    <row r="351" spans="4:12" x14ac:dyDescent="0.2">
      <c r="D351" s="13"/>
      <c r="E351" s="14"/>
      <c r="F351" s="14"/>
      <c r="G351" s="14"/>
      <c r="H351" s="14"/>
      <c r="I351" s="14"/>
      <c r="J351" s="14"/>
      <c r="K351" s="14"/>
      <c r="L351" s="14"/>
    </row>
    <row r="352" spans="4:12" x14ac:dyDescent="0.2">
      <c r="D352" s="13"/>
      <c r="E352" s="14"/>
      <c r="F352" s="14"/>
      <c r="G352" s="14"/>
      <c r="H352" s="14"/>
      <c r="I352" s="14"/>
      <c r="J352" s="14"/>
      <c r="K352" s="14"/>
      <c r="L352" s="14"/>
    </row>
    <row r="353" spans="4:12" x14ac:dyDescent="0.2">
      <c r="D353" s="13"/>
      <c r="E353" s="14"/>
      <c r="F353" s="14"/>
      <c r="G353" s="14"/>
      <c r="H353" s="14"/>
      <c r="I353" s="14"/>
      <c r="J353" s="14"/>
      <c r="K353" s="14"/>
      <c r="L353" s="14"/>
    </row>
    <row r="354" spans="4:12" x14ac:dyDescent="0.2">
      <c r="D354" s="18"/>
      <c r="E354" s="14"/>
      <c r="F354" s="14"/>
      <c r="G354" s="14"/>
      <c r="H354" s="14"/>
      <c r="I354" s="14"/>
      <c r="J354" s="14"/>
      <c r="K354" s="14"/>
      <c r="L354" s="14"/>
    </row>
    <row r="355" spans="4:12" x14ac:dyDescent="0.2">
      <c r="D355" s="18"/>
      <c r="E355" s="14"/>
      <c r="F355" s="14"/>
      <c r="G355" s="14"/>
      <c r="H355" s="14"/>
      <c r="I355" s="14"/>
      <c r="J355" s="14"/>
      <c r="K355" s="14"/>
      <c r="L355" s="14"/>
    </row>
    <row r="356" spans="4:12" x14ac:dyDescent="0.2">
      <c r="D356" s="18"/>
      <c r="E356" s="14"/>
      <c r="F356" s="14"/>
      <c r="G356" s="14"/>
      <c r="H356" s="14"/>
      <c r="I356" s="14"/>
      <c r="J356" s="14"/>
      <c r="K356" s="14"/>
      <c r="L356" s="14"/>
    </row>
    <row r="357" spans="4:12" x14ac:dyDescent="0.2">
      <c r="D357" s="18"/>
      <c r="E357" s="14"/>
      <c r="F357" s="14"/>
      <c r="G357" s="14"/>
      <c r="H357" s="14"/>
      <c r="I357" s="14"/>
      <c r="J357" s="14"/>
      <c r="K357" s="14"/>
      <c r="L357" s="14"/>
    </row>
    <row r="358" spans="4:12" x14ac:dyDescent="0.2">
      <c r="D358" s="18"/>
      <c r="E358" s="14"/>
      <c r="F358" s="14"/>
      <c r="G358" s="14"/>
      <c r="H358" s="14"/>
      <c r="I358" s="14"/>
      <c r="J358" s="14"/>
      <c r="K358" s="14"/>
      <c r="L358" s="14"/>
    </row>
    <row r="359" spans="4:12" x14ac:dyDescent="0.2">
      <c r="D359" s="18"/>
      <c r="E359" s="14"/>
      <c r="F359" s="14"/>
      <c r="G359" s="14"/>
      <c r="H359" s="14"/>
      <c r="I359" s="14"/>
      <c r="J359" s="14"/>
      <c r="K359" s="14"/>
      <c r="L359" s="14"/>
    </row>
    <row r="360" spans="4:12" x14ac:dyDescent="0.2">
      <c r="D360" s="18"/>
      <c r="E360" s="14"/>
      <c r="F360" s="14"/>
      <c r="G360" s="14"/>
      <c r="H360" s="14"/>
      <c r="I360" s="14"/>
      <c r="J360" s="14"/>
      <c r="K360" s="14"/>
      <c r="L360" s="14"/>
    </row>
    <row r="361" spans="4:12" x14ac:dyDescent="0.2">
      <c r="D361" s="18"/>
      <c r="E361" s="14"/>
      <c r="F361" s="14"/>
      <c r="G361" s="14"/>
      <c r="H361" s="14"/>
      <c r="I361" s="14"/>
      <c r="J361" s="14"/>
      <c r="K361" s="14"/>
      <c r="L361" s="14"/>
    </row>
    <row r="362" spans="4:12" x14ac:dyDescent="0.2">
      <c r="D362" s="18"/>
      <c r="E362" s="14"/>
      <c r="F362" s="14"/>
      <c r="G362" s="14"/>
      <c r="H362" s="14"/>
      <c r="I362" s="14"/>
      <c r="J362" s="14"/>
      <c r="K362" s="14"/>
      <c r="L362" s="14"/>
    </row>
    <row r="363" spans="4:12" x14ac:dyDescent="0.2">
      <c r="D363" s="18"/>
      <c r="E363" s="14"/>
      <c r="F363" s="14"/>
      <c r="G363" s="14"/>
      <c r="H363" s="14"/>
      <c r="I363" s="14"/>
      <c r="J363" s="14"/>
      <c r="K363" s="14"/>
      <c r="L363" s="14"/>
    </row>
    <row r="364" spans="4:12" x14ac:dyDescent="0.2">
      <c r="D364" s="18"/>
      <c r="E364" s="14"/>
      <c r="F364" s="14"/>
      <c r="G364" s="14"/>
      <c r="H364" s="14"/>
      <c r="I364" s="14"/>
      <c r="J364" s="14"/>
      <c r="K364" s="14"/>
      <c r="L364" s="14"/>
    </row>
    <row r="365" spans="4:12" x14ac:dyDescent="0.2">
      <c r="D365" s="18"/>
      <c r="E365" s="14"/>
      <c r="F365" s="14"/>
      <c r="G365" s="14"/>
      <c r="H365" s="14"/>
      <c r="I365" s="14"/>
      <c r="J365" s="14"/>
      <c r="K365" s="14"/>
      <c r="L365" s="14"/>
    </row>
    <row r="366" spans="4:12" x14ac:dyDescent="0.2">
      <c r="D366" s="18"/>
      <c r="E366" s="14"/>
      <c r="F366" s="14"/>
      <c r="G366" s="14"/>
      <c r="H366" s="14"/>
      <c r="I366" s="14"/>
      <c r="J366" s="14"/>
      <c r="K366" s="14"/>
      <c r="L366" s="14"/>
    </row>
    <row r="367" spans="4:12" x14ac:dyDescent="0.2">
      <c r="D367" s="18"/>
      <c r="E367" s="14"/>
      <c r="F367" s="14"/>
      <c r="G367" s="14"/>
      <c r="H367" s="14"/>
      <c r="I367" s="14"/>
      <c r="J367" s="14"/>
      <c r="K367" s="14"/>
      <c r="L367" s="14"/>
    </row>
    <row r="368" spans="4:12" x14ac:dyDescent="0.2">
      <c r="D368" s="18"/>
      <c r="E368" s="14"/>
      <c r="F368" s="14"/>
      <c r="G368" s="14"/>
      <c r="H368" s="14"/>
      <c r="I368" s="14"/>
      <c r="J368" s="14"/>
      <c r="K368" s="14"/>
      <c r="L368" s="14"/>
    </row>
    <row r="369" spans="4:12" x14ac:dyDescent="0.2">
      <c r="D369" s="18"/>
      <c r="E369" s="14"/>
      <c r="F369" s="14"/>
      <c r="G369" s="14"/>
      <c r="H369" s="14"/>
      <c r="I369" s="14"/>
      <c r="J369" s="14"/>
      <c r="K369" s="14"/>
      <c r="L369" s="14"/>
    </row>
    <row r="370" spans="4:12" x14ac:dyDescent="0.2">
      <c r="D370" s="18"/>
      <c r="E370" s="14"/>
      <c r="F370" s="14"/>
      <c r="G370" s="14"/>
      <c r="H370" s="14"/>
      <c r="I370" s="14"/>
      <c r="J370" s="14"/>
      <c r="K370" s="14"/>
      <c r="L370" s="14"/>
    </row>
    <row r="371" spans="4:12" x14ac:dyDescent="0.2">
      <c r="D371" s="18"/>
      <c r="E371" s="14"/>
      <c r="F371" s="14"/>
      <c r="G371" s="14"/>
      <c r="H371" s="14"/>
      <c r="I371" s="14"/>
      <c r="J371" s="14"/>
      <c r="K371" s="14"/>
      <c r="L371" s="14"/>
    </row>
    <row r="372" spans="4:12" x14ac:dyDescent="0.2">
      <c r="D372" s="18"/>
      <c r="E372" s="14"/>
      <c r="F372" s="14"/>
      <c r="G372" s="14"/>
      <c r="H372" s="14"/>
      <c r="I372" s="14"/>
      <c r="J372" s="14"/>
      <c r="K372" s="14"/>
      <c r="L372" s="14"/>
    </row>
    <row r="373" spans="4:12" x14ac:dyDescent="0.2">
      <c r="D373" s="18"/>
      <c r="E373" s="14"/>
      <c r="F373" s="14"/>
      <c r="G373" s="14"/>
      <c r="H373" s="14"/>
      <c r="I373" s="14"/>
      <c r="J373" s="14"/>
      <c r="K373" s="14"/>
      <c r="L373" s="14"/>
    </row>
    <row r="374" spans="4:12" x14ac:dyDescent="0.2">
      <c r="D374" s="18"/>
      <c r="E374" s="14"/>
      <c r="F374" s="14"/>
      <c r="G374" s="14"/>
      <c r="H374" s="14"/>
      <c r="I374" s="14"/>
      <c r="J374" s="14"/>
      <c r="K374" s="14"/>
      <c r="L374" s="14"/>
    </row>
    <row r="375" spans="4:12" x14ac:dyDescent="0.2">
      <c r="D375" s="18"/>
      <c r="E375" s="14"/>
      <c r="F375" s="14"/>
      <c r="G375" s="14"/>
      <c r="H375" s="14"/>
      <c r="I375" s="14"/>
      <c r="J375" s="14"/>
      <c r="K375" s="14"/>
      <c r="L375" s="14"/>
    </row>
    <row r="376" spans="4:12" x14ac:dyDescent="0.2">
      <c r="D376" s="18"/>
      <c r="E376" s="14"/>
      <c r="F376" s="14"/>
      <c r="G376" s="14"/>
      <c r="H376" s="14"/>
      <c r="I376" s="14"/>
      <c r="J376" s="14"/>
      <c r="K376" s="14"/>
      <c r="L376" s="14"/>
    </row>
    <row r="377" spans="4:12" x14ac:dyDescent="0.2">
      <c r="D377" s="18"/>
      <c r="E377" s="14"/>
      <c r="F377" s="14"/>
      <c r="G377" s="14"/>
      <c r="H377" s="14"/>
      <c r="I377" s="14"/>
      <c r="J377" s="14"/>
      <c r="K377" s="14"/>
      <c r="L377" s="14"/>
    </row>
    <row r="378" spans="4:12" x14ac:dyDescent="0.2">
      <c r="D378" s="18"/>
      <c r="E378" s="14"/>
      <c r="F378" s="14"/>
      <c r="G378" s="14"/>
      <c r="H378" s="14"/>
      <c r="I378" s="14"/>
      <c r="J378" s="14"/>
      <c r="K378" s="14"/>
      <c r="L378" s="14"/>
    </row>
    <row r="379" spans="4:12" x14ac:dyDescent="0.2">
      <c r="D379" s="18"/>
      <c r="E379" s="14"/>
      <c r="F379" s="14"/>
      <c r="G379" s="14"/>
      <c r="H379" s="14"/>
      <c r="I379" s="14"/>
      <c r="J379" s="14"/>
      <c r="K379" s="14"/>
      <c r="L379" s="14"/>
    </row>
    <row r="380" spans="4:12" x14ac:dyDescent="0.2">
      <c r="D380" s="18"/>
      <c r="E380" s="14"/>
      <c r="F380" s="14"/>
      <c r="G380" s="14"/>
      <c r="H380" s="14"/>
      <c r="I380" s="14"/>
      <c r="J380" s="14"/>
      <c r="K380" s="14"/>
      <c r="L380" s="14"/>
    </row>
    <row r="381" spans="4:12" x14ac:dyDescent="0.2">
      <c r="D381" s="18"/>
      <c r="E381" s="14"/>
      <c r="F381" s="14"/>
      <c r="G381" s="14"/>
      <c r="H381" s="14"/>
      <c r="I381" s="14"/>
      <c r="J381" s="14"/>
      <c r="K381" s="14"/>
      <c r="L381" s="14"/>
    </row>
    <row r="382" spans="4:12" x14ac:dyDescent="0.2">
      <c r="D382" s="18"/>
      <c r="E382" s="14"/>
      <c r="F382" s="14"/>
      <c r="G382" s="14"/>
      <c r="H382" s="14"/>
      <c r="I382" s="14"/>
      <c r="J382" s="14"/>
      <c r="K382" s="14"/>
      <c r="L382" s="14"/>
    </row>
    <row r="383" spans="4:12" x14ac:dyDescent="0.2">
      <c r="D383" s="18"/>
      <c r="E383" s="14"/>
      <c r="F383" s="14"/>
      <c r="G383" s="14"/>
      <c r="H383" s="14"/>
      <c r="I383" s="14"/>
      <c r="J383" s="14"/>
      <c r="K383" s="14"/>
      <c r="L383" s="14"/>
    </row>
    <row r="384" spans="4:12" x14ac:dyDescent="0.2">
      <c r="D384" s="18"/>
      <c r="E384" s="14"/>
      <c r="F384" s="14"/>
      <c r="G384" s="14"/>
      <c r="H384" s="14"/>
      <c r="I384" s="14"/>
      <c r="J384" s="14"/>
      <c r="K384" s="14"/>
      <c r="L384" s="14"/>
    </row>
    <row r="385" spans="4:12" x14ac:dyDescent="0.2">
      <c r="D385" s="18"/>
      <c r="E385" s="14"/>
      <c r="F385" s="14"/>
      <c r="G385" s="14"/>
      <c r="H385" s="14"/>
      <c r="I385" s="14"/>
      <c r="J385" s="14"/>
      <c r="K385" s="14"/>
      <c r="L385" s="14"/>
    </row>
    <row r="386" spans="4:12" x14ac:dyDescent="0.2">
      <c r="D386" s="18"/>
      <c r="E386" s="14"/>
      <c r="F386" s="14"/>
      <c r="G386" s="14"/>
      <c r="H386" s="14"/>
      <c r="I386" s="14"/>
      <c r="J386" s="14"/>
      <c r="K386" s="14"/>
      <c r="L386" s="14"/>
    </row>
    <row r="387" spans="4:12" x14ac:dyDescent="0.2">
      <c r="D387" s="18"/>
      <c r="E387" s="14"/>
      <c r="F387" s="14"/>
      <c r="G387" s="14"/>
      <c r="H387" s="14"/>
      <c r="I387" s="14"/>
      <c r="J387" s="14"/>
      <c r="K387" s="14"/>
      <c r="L387" s="14"/>
    </row>
    <row r="388" spans="4:12" x14ac:dyDescent="0.2">
      <c r="D388" s="18"/>
      <c r="E388" s="14"/>
      <c r="F388" s="14"/>
      <c r="G388" s="14"/>
      <c r="H388" s="14"/>
      <c r="I388" s="14"/>
      <c r="J388" s="14"/>
      <c r="K388" s="14"/>
      <c r="L388" s="14"/>
    </row>
    <row r="389" spans="4:12" x14ac:dyDescent="0.2">
      <c r="D389" s="18"/>
      <c r="E389" s="14"/>
      <c r="F389" s="14"/>
      <c r="G389" s="14"/>
      <c r="H389" s="14"/>
      <c r="I389" s="14"/>
      <c r="J389" s="14"/>
      <c r="K389" s="14"/>
      <c r="L389" s="14"/>
    </row>
    <row r="390" spans="4:12" x14ac:dyDescent="0.2">
      <c r="D390" s="18"/>
      <c r="E390" s="14"/>
      <c r="F390" s="14"/>
      <c r="G390" s="14"/>
      <c r="H390" s="14"/>
      <c r="I390" s="14"/>
      <c r="J390" s="14"/>
      <c r="K390" s="14"/>
      <c r="L390" s="14"/>
    </row>
    <row r="391" spans="4:12" x14ac:dyDescent="0.2">
      <c r="D391" s="18"/>
      <c r="E391" s="14"/>
      <c r="F391" s="14"/>
      <c r="G391" s="14"/>
      <c r="H391" s="14"/>
      <c r="I391" s="14"/>
      <c r="J391" s="14"/>
      <c r="K391" s="14"/>
      <c r="L391" s="14"/>
    </row>
    <row r="392" spans="4:12" x14ac:dyDescent="0.2">
      <c r="D392" s="18"/>
      <c r="E392" s="14"/>
      <c r="F392" s="14"/>
      <c r="G392" s="14"/>
      <c r="H392" s="14"/>
      <c r="I392" s="14"/>
      <c r="J392" s="14"/>
      <c r="K392" s="14"/>
      <c r="L392" s="14"/>
    </row>
    <row r="393" spans="4:12" x14ac:dyDescent="0.2">
      <c r="D393" s="18"/>
      <c r="E393" s="14"/>
      <c r="F393" s="14"/>
      <c r="G393" s="14"/>
      <c r="H393" s="14"/>
      <c r="I393" s="14"/>
      <c r="J393" s="14"/>
      <c r="K393" s="14"/>
      <c r="L393" s="14"/>
    </row>
    <row r="394" spans="4:12" x14ac:dyDescent="0.2">
      <c r="D394" s="18"/>
      <c r="E394" s="14"/>
      <c r="F394" s="14"/>
      <c r="G394" s="14"/>
      <c r="H394" s="14"/>
      <c r="I394" s="14"/>
      <c r="J394" s="14"/>
      <c r="K394" s="14"/>
      <c r="L394" s="14"/>
    </row>
    <row r="395" spans="4:12" x14ac:dyDescent="0.2">
      <c r="D395" s="18"/>
      <c r="E395" s="14"/>
      <c r="F395" s="14"/>
      <c r="G395" s="14"/>
      <c r="H395" s="14"/>
      <c r="I395" s="14"/>
      <c r="J395" s="14"/>
      <c r="K395" s="14"/>
      <c r="L395" s="14"/>
    </row>
    <row r="396" spans="4:12" x14ac:dyDescent="0.2">
      <c r="D396" s="18"/>
      <c r="E396" s="14"/>
      <c r="F396" s="14"/>
      <c r="G396" s="14"/>
      <c r="H396" s="14"/>
      <c r="I396" s="14"/>
      <c r="J396" s="14"/>
      <c r="K396" s="14"/>
      <c r="L396" s="14"/>
    </row>
    <row r="397" spans="4:12" x14ac:dyDescent="0.2">
      <c r="D397" s="18"/>
      <c r="E397" s="14"/>
      <c r="F397" s="14"/>
      <c r="G397" s="14"/>
      <c r="H397" s="14"/>
      <c r="I397" s="14"/>
      <c r="J397" s="14"/>
      <c r="K397" s="14"/>
      <c r="L397" s="14"/>
    </row>
    <row r="398" spans="4:12" x14ac:dyDescent="0.2">
      <c r="D398" s="18"/>
      <c r="E398" s="14"/>
      <c r="F398" s="14"/>
      <c r="G398" s="14"/>
      <c r="H398" s="14"/>
      <c r="I398" s="14"/>
      <c r="J398" s="14"/>
      <c r="K398" s="14"/>
      <c r="L398" s="14"/>
    </row>
    <row r="399" spans="4:12" x14ac:dyDescent="0.2">
      <c r="D399" s="18"/>
      <c r="E399" s="14"/>
      <c r="F399" s="14"/>
      <c r="G399" s="14"/>
      <c r="H399" s="14"/>
      <c r="I399" s="14"/>
      <c r="J399" s="14"/>
      <c r="K399" s="14"/>
      <c r="L399" s="14"/>
    </row>
    <row r="400" spans="4:12" x14ac:dyDescent="0.2">
      <c r="D400" s="18"/>
      <c r="E400" s="14"/>
      <c r="F400" s="14"/>
      <c r="G400" s="14"/>
      <c r="H400" s="14"/>
      <c r="I400" s="14"/>
      <c r="J400" s="14"/>
      <c r="K400" s="14"/>
      <c r="L400" s="14"/>
    </row>
    <row r="401" spans="4:12" x14ac:dyDescent="0.2">
      <c r="D401" s="18"/>
      <c r="E401" s="14"/>
      <c r="F401" s="14"/>
      <c r="G401" s="14"/>
      <c r="H401" s="14"/>
      <c r="I401" s="14"/>
      <c r="J401" s="14"/>
      <c r="K401" s="14"/>
      <c r="L401" s="14"/>
    </row>
    <row r="402" spans="4:12" x14ac:dyDescent="0.2">
      <c r="D402" s="18"/>
      <c r="E402" s="14"/>
      <c r="F402" s="14"/>
      <c r="G402" s="14"/>
      <c r="H402" s="14"/>
      <c r="I402" s="14"/>
      <c r="J402" s="14"/>
      <c r="K402" s="14"/>
      <c r="L402" s="14"/>
    </row>
    <row r="403" spans="4:12" x14ac:dyDescent="0.2">
      <c r="D403" s="18"/>
      <c r="E403" s="14"/>
      <c r="F403" s="14"/>
      <c r="G403" s="14"/>
      <c r="H403" s="14"/>
      <c r="I403" s="14"/>
      <c r="J403" s="14"/>
      <c r="K403" s="14"/>
      <c r="L403" s="14"/>
    </row>
    <row r="404" spans="4:12" x14ac:dyDescent="0.2">
      <c r="D404" s="18"/>
      <c r="E404" s="14"/>
      <c r="F404" s="14"/>
      <c r="G404" s="14"/>
      <c r="H404" s="14"/>
      <c r="I404" s="14"/>
      <c r="J404" s="14"/>
      <c r="K404" s="14"/>
      <c r="L404" s="14"/>
    </row>
    <row r="405" spans="4:12" x14ac:dyDescent="0.2">
      <c r="D405" s="18"/>
      <c r="E405" s="14"/>
      <c r="F405" s="14"/>
      <c r="G405" s="14"/>
      <c r="H405" s="14"/>
      <c r="I405" s="14"/>
      <c r="J405" s="14"/>
      <c r="K405" s="14"/>
      <c r="L405" s="14"/>
    </row>
    <row r="406" spans="4:12" x14ac:dyDescent="0.2">
      <c r="D406" s="18"/>
      <c r="E406" s="14"/>
      <c r="F406" s="14"/>
      <c r="G406" s="14"/>
      <c r="H406" s="14"/>
      <c r="I406" s="14"/>
      <c r="J406" s="14"/>
      <c r="K406" s="14"/>
      <c r="L406" s="14"/>
    </row>
    <row r="407" spans="4:12" x14ac:dyDescent="0.2">
      <c r="D407" s="18"/>
      <c r="E407" s="14"/>
      <c r="F407" s="14"/>
      <c r="G407" s="14"/>
      <c r="H407" s="14"/>
      <c r="I407" s="14"/>
      <c r="J407" s="14"/>
      <c r="K407" s="14"/>
      <c r="L407" s="14"/>
    </row>
    <row r="408" spans="4:12" x14ac:dyDescent="0.2">
      <c r="D408" s="18"/>
      <c r="E408" s="14"/>
      <c r="F408" s="14"/>
      <c r="G408" s="14"/>
      <c r="H408" s="14"/>
      <c r="I408" s="14"/>
      <c r="J408" s="14"/>
      <c r="K408" s="14"/>
      <c r="L408" s="14"/>
    </row>
    <row r="409" spans="4:12" x14ac:dyDescent="0.2">
      <c r="D409" s="18"/>
      <c r="E409" s="14"/>
      <c r="F409" s="14"/>
      <c r="G409" s="14"/>
      <c r="H409" s="14"/>
      <c r="I409" s="14"/>
      <c r="J409" s="14"/>
      <c r="K409" s="14"/>
      <c r="L409" s="14"/>
    </row>
    <row r="410" spans="4:12" x14ac:dyDescent="0.2">
      <c r="D410" s="18"/>
      <c r="E410" s="14"/>
      <c r="F410" s="14"/>
      <c r="G410" s="14"/>
      <c r="H410" s="14"/>
      <c r="I410" s="14"/>
      <c r="J410" s="14"/>
      <c r="K410" s="14"/>
      <c r="L410" s="14"/>
    </row>
    <row r="411" spans="4:12" x14ac:dyDescent="0.2">
      <c r="D411" s="18"/>
      <c r="E411" s="14"/>
      <c r="F411" s="14"/>
      <c r="G411" s="14"/>
      <c r="H411" s="14"/>
      <c r="I411" s="14"/>
      <c r="J411" s="14"/>
      <c r="K411" s="14"/>
      <c r="L411" s="14"/>
    </row>
    <row r="412" spans="4:12" x14ac:dyDescent="0.2">
      <c r="D412" s="18"/>
      <c r="E412" s="14"/>
      <c r="F412" s="14"/>
      <c r="G412" s="14"/>
      <c r="H412" s="14"/>
      <c r="I412" s="14"/>
      <c r="J412" s="14"/>
      <c r="K412" s="14"/>
      <c r="L412" s="14"/>
    </row>
    <row r="413" spans="4:12" x14ac:dyDescent="0.2">
      <c r="D413" s="18"/>
      <c r="E413" s="14"/>
      <c r="F413" s="14"/>
      <c r="G413" s="14"/>
      <c r="H413" s="14"/>
      <c r="I413" s="14"/>
      <c r="J413" s="14"/>
      <c r="K413" s="14"/>
      <c r="L413" s="14"/>
    </row>
    <row r="414" spans="4:12" x14ac:dyDescent="0.2">
      <c r="D414" s="18"/>
      <c r="E414" s="14"/>
      <c r="F414" s="14"/>
      <c r="G414" s="14"/>
      <c r="H414" s="14"/>
      <c r="I414" s="14"/>
      <c r="J414" s="14"/>
      <c r="K414" s="14"/>
      <c r="L414" s="14"/>
    </row>
    <row r="415" spans="4:12" x14ac:dyDescent="0.2">
      <c r="D415" s="18"/>
      <c r="E415" s="14"/>
      <c r="F415" s="14"/>
      <c r="G415" s="14"/>
      <c r="H415" s="14"/>
      <c r="I415" s="14"/>
      <c r="J415" s="14"/>
      <c r="K415" s="14"/>
      <c r="L415" s="14"/>
    </row>
    <row r="416" spans="4:12" x14ac:dyDescent="0.2">
      <c r="D416" s="18"/>
      <c r="E416" s="14"/>
      <c r="F416" s="14"/>
      <c r="G416" s="14"/>
      <c r="H416" s="14"/>
      <c r="I416" s="14"/>
      <c r="J416" s="14"/>
      <c r="K416" s="14"/>
      <c r="L416" s="14"/>
    </row>
    <row r="417" spans="4:12" x14ac:dyDescent="0.2">
      <c r="D417" s="18"/>
      <c r="E417" s="14"/>
      <c r="F417" s="14"/>
      <c r="G417" s="14"/>
      <c r="H417" s="14"/>
      <c r="I417" s="14"/>
      <c r="J417" s="14"/>
      <c r="K417" s="14"/>
      <c r="L417" s="14"/>
    </row>
    <row r="418" spans="4:12" x14ac:dyDescent="0.2">
      <c r="D418" s="18"/>
      <c r="E418" s="14"/>
      <c r="F418" s="14"/>
      <c r="G418" s="14"/>
      <c r="H418" s="14"/>
      <c r="I418" s="14"/>
      <c r="J418" s="14"/>
      <c r="K418" s="14"/>
      <c r="L418" s="14"/>
    </row>
    <row r="419" spans="4:12" x14ac:dyDescent="0.2">
      <c r="D419" s="18"/>
    </row>
    <row r="420" spans="4:12" x14ac:dyDescent="0.2">
      <c r="D420" s="18"/>
    </row>
    <row r="421" spans="4:12" x14ac:dyDescent="0.2">
      <c r="D421" s="18"/>
    </row>
    <row r="422" spans="4:12" x14ac:dyDescent="0.2">
      <c r="D422" s="18"/>
    </row>
    <row r="423" spans="4:12" x14ac:dyDescent="0.2">
      <c r="D423" s="18"/>
    </row>
    <row r="424" spans="4:12" x14ac:dyDescent="0.2">
      <c r="D424" s="18"/>
    </row>
    <row r="425" spans="4:12" x14ac:dyDescent="0.2">
      <c r="D425" s="18"/>
    </row>
    <row r="426" spans="4:12" x14ac:dyDescent="0.2">
      <c r="D426" s="18"/>
    </row>
    <row r="427" spans="4:12" x14ac:dyDescent="0.2">
      <c r="D427" s="18"/>
    </row>
    <row r="428" spans="4:12" x14ac:dyDescent="0.2">
      <c r="D428" s="18"/>
    </row>
    <row r="429" spans="4:12" x14ac:dyDescent="0.2">
      <c r="D429" s="18"/>
    </row>
    <row r="430" spans="4:12" x14ac:dyDescent="0.2">
      <c r="D430" s="18"/>
    </row>
    <row r="431" spans="4:12" x14ac:dyDescent="0.2">
      <c r="D431" s="18"/>
    </row>
    <row r="432" spans="4:12" x14ac:dyDescent="0.2">
      <c r="D432" s="18"/>
    </row>
    <row r="433" spans="4:4" x14ac:dyDescent="0.2">
      <c r="D433" s="18"/>
    </row>
    <row r="434" spans="4:4" x14ac:dyDescent="0.2">
      <c r="D434" s="18"/>
    </row>
    <row r="435" spans="4:4" x14ac:dyDescent="0.2">
      <c r="D435" s="18"/>
    </row>
    <row r="436" spans="4:4" x14ac:dyDescent="0.2">
      <c r="D436" s="18"/>
    </row>
    <row r="437" spans="4:4" x14ac:dyDescent="0.2">
      <c r="D437" s="18"/>
    </row>
    <row r="438" spans="4:4" x14ac:dyDescent="0.2">
      <c r="D438" s="18"/>
    </row>
    <row r="439" spans="4:4" x14ac:dyDescent="0.2">
      <c r="D439" s="18"/>
    </row>
    <row r="440" spans="4:4" x14ac:dyDescent="0.2">
      <c r="D440" s="19"/>
    </row>
    <row r="441" spans="4:4" x14ac:dyDescent="0.2">
      <c r="D441" s="19"/>
    </row>
    <row r="442" spans="4:4" x14ac:dyDescent="0.2">
      <c r="D442" s="19"/>
    </row>
    <row r="443" spans="4:4" x14ac:dyDescent="0.2">
      <c r="D443" s="19"/>
    </row>
    <row r="444" spans="4:4" x14ac:dyDescent="0.2">
      <c r="D444" s="19"/>
    </row>
    <row r="445" spans="4:4" x14ac:dyDescent="0.2">
      <c r="D445" s="19"/>
    </row>
    <row r="446" spans="4:4" x14ac:dyDescent="0.2">
      <c r="D446" s="19"/>
    </row>
    <row r="447" spans="4:4" x14ac:dyDescent="0.2">
      <c r="D447" s="19"/>
    </row>
    <row r="448" spans="4:4" x14ac:dyDescent="0.2">
      <c r="D448" s="19"/>
    </row>
    <row r="449" spans="4:4" x14ac:dyDescent="0.2">
      <c r="D449" s="19"/>
    </row>
    <row r="450" spans="4:4" x14ac:dyDescent="0.2">
      <c r="D450" s="19"/>
    </row>
    <row r="451" spans="4:4" x14ac:dyDescent="0.2">
      <c r="D451" s="19"/>
    </row>
    <row r="452" spans="4:4" x14ac:dyDescent="0.2">
      <c r="D452" s="19"/>
    </row>
    <row r="453" spans="4:4" x14ac:dyDescent="0.2">
      <c r="D453" s="19"/>
    </row>
    <row r="454" spans="4:4" x14ac:dyDescent="0.2">
      <c r="D454" s="19"/>
    </row>
    <row r="455" spans="4:4" x14ac:dyDescent="0.2">
      <c r="D455" s="19"/>
    </row>
    <row r="456" spans="4:4" x14ac:dyDescent="0.2">
      <c r="D456" s="19"/>
    </row>
    <row r="457" spans="4:4" x14ac:dyDescent="0.2">
      <c r="D457" s="19"/>
    </row>
    <row r="458" spans="4:4" x14ac:dyDescent="0.2">
      <c r="D458" s="19"/>
    </row>
    <row r="459" spans="4:4" x14ac:dyDescent="0.2">
      <c r="D459" s="19"/>
    </row>
    <row r="460" spans="4:4" x14ac:dyDescent="0.2">
      <c r="D460" s="19"/>
    </row>
    <row r="461" spans="4:4" x14ac:dyDescent="0.2">
      <c r="D461" s="19"/>
    </row>
    <row r="462" spans="4:4" x14ac:dyDescent="0.2">
      <c r="D462" s="19"/>
    </row>
    <row r="463" spans="4:4" x14ac:dyDescent="0.2">
      <c r="D463" s="19"/>
    </row>
    <row r="464" spans="4:4" x14ac:dyDescent="0.2">
      <c r="D464" s="19"/>
    </row>
    <row r="465" spans="4:4" x14ac:dyDescent="0.2">
      <c r="D465" s="19"/>
    </row>
    <row r="466" spans="4:4" x14ac:dyDescent="0.2">
      <c r="D466" s="19"/>
    </row>
    <row r="467" spans="4:4" x14ac:dyDescent="0.2">
      <c r="D467" s="19"/>
    </row>
    <row r="468" spans="4:4" x14ac:dyDescent="0.2">
      <c r="D468" s="19"/>
    </row>
    <row r="469" spans="4:4" x14ac:dyDescent="0.2">
      <c r="D469" s="19"/>
    </row>
    <row r="470" spans="4:4" x14ac:dyDescent="0.2">
      <c r="D470" s="19"/>
    </row>
    <row r="471" spans="4:4" x14ac:dyDescent="0.2">
      <c r="D471" s="19"/>
    </row>
    <row r="472" spans="4:4" x14ac:dyDescent="0.2">
      <c r="D472" s="19"/>
    </row>
    <row r="473" spans="4:4" x14ac:dyDescent="0.2">
      <c r="D473" s="19"/>
    </row>
    <row r="474" spans="4:4" x14ac:dyDescent="0.2">
      <c r="D474" s="19"/>
    </row>
    <row r="475" spans="4:4" x14ac:dyDescent="0.2">
      <c r="D475" s="19"/>
    </row>
    <row r="476" spans="4:4" x14ac:dyDescent="0.2">
      <c r="D476" s="19"/>
    </row>
    <row r="477" spans="4:4" x14ac:dyDescent="0.2">
      <c r="D477" s="19"/>
    </row>
    <row r="478" spans="4:4" x14ac:dyDescent="0.2">
      <c r="D478" s="19"/>
    </row>
    <row r="479" spans="4:4" x14ac:dyDescent="0.2">
      <c r="D479" s="19"/>
    </row>
    <row r="480" spans="4:4" x14ac:dyDescent="0.2">
      <c r="D480" s="19"/>
    </row>
    <row r="481" spans="4:4" x14ac:dyDescent="0.2">
      <c r="D481" s="19"/>
    </row>
    <row r="482" spans="4:4" x14ac:dyDescent="0.2">
      <c r="D482" s="19"/>
    </row>
    <row r="483" spans="4:4" x14ac:dyDescent="0.2">
      <c r="D483" s="19"/>
    </row>
    <row r="484" spans="4:4" x14ac:dyDescent="0.2">
      <c r="D484" s="19"/>
    </row>
    <row r="485" spans="4:4" x14ac:dyDescent="0.2">
      <c r="D485" s="19"/>
    </row>
    <row r="486" spans="4:4" x14ac:dyDescent="0.2">
      <c r="D486" s="19"/>
    </row>
    <row r="487" spans="4:4" x14ac:dyDescent="0.2">
      <c r="D487" s="19"/>
    </row>
    <row r="488" spans="4:4" x14ac:dyDescent="0.2">
      <c r="D488" s="19"/>
    </row>
    <row r="489" spans="4:4" x14ac:dyDescent="0.2">
      <c r="D489" s="19"/>
    </row>
    <row r="490" spans="4:4" x14ac:dyDescent="0.2">
      <c r="D490" s="19"/>
    </row>
    <row r="491" spans="4:4" x14ac:dyDescent="0.2">
      <c r="D491" s="19"/>
    </row>
    <row r="492" spans="4:4" x14ac:dyDescent="0.2">
      <c r="D492" s="19"/>
    </row>
    <row r="493" spans="4:4" x14ac:dyDescent="0.2">
      <c r="D493" s="19"/>
    </row>
    <row r="494" spans="4:4" x14ac:dyDescent="0.2">
      <c r="D494" s="19"/>
    </row>
    <row r="495" spans="4:4" x14ac:dyDescent="0.2">
      <c r="D495" s="19"/>
    </row>
    <row r="496" spans="4:4" x14ac:dyDescent="0.2">
      <c r="D496" s="19"/>
    </row>
    <row r="497" spans="4:4" x14ac:dyDescent="0.2">
      <c r="D497" s="19"/>
    </row>
    <row r="498" spans="4:4" x14ac:dyDescent="0.2">
      <c r="D498" s="19"/>
    </row>
    <row r="499" spans="4:4" x14ac:dyDescent="0.2">
      <c r="D499" s="19"/>
    </row>
    <row r="500" spans="4:4" x14ac:dyDescent="0.2">
      <c r="D500" s="19"/>
    </row>
    <row r="501" spans="4:4" x14ac:dyDescent="0.2">
      <c r="D501" s="19"/>
    </row>
    <row r="502" spans="4:4" x14ac:dyDescent="0.2">
      <c r="D502" s="19"/>
    </row>
    <row r="503" spans="4:4" x14ac:dyDescent="0.2">
      <c r="D503" s="19"/>
    </row>
    <row r="504" spans="4:4" x14ac:dyDescent="0.2">
      <c r="D504" s="19"/>
    </row>
    <row r="505" spans="4:4" x14ac:dyDescent="0.2">
      <c r="D505" s="19"/>
    </row>
    <row r="506" spans="4:4" x14ac:dyDescent="0.2">
      <c r="D506" s="19"/>
    </row>
    <row r="507" spans="4:4" x14ac:dyDescent="0.2">
      <c r="D507" s="19"/>
    </row>
    <row r="508" spans="4:4" x14ac:dyDescent="0.2">
      <c r="D508" s="19"/>
    </row>
    <row r="509" spans="4:4" x14ac:dyDescent="0.2">
      <c r="D509" s="19"/>
    </row>
    <row r="510" spans="4:4" x14ac:dyDescent="0.2">
      <c r="D510" s="19"/>
    </row>
    <row r="511" spans="4:4" x14ac:dyDescent="0.2">
      <c r="D511" s="19"/>
    </row>
    <row r="512" spans="4:4" x14ac:dyDescent="0.2">
      <c r="D512" s="19"/>
    </row>
    <row r="513" spans="4:4" x14ac:dyDescent="0.2">
      <c r="D513" s="19"/>
    </row>
    <row r="514" spans="4:4" x14ac:dyDescent="0.2">
      <c r="D514" s="19"/>
    </row>
    <row r="515" spans="4:4" x14ac:dyDescent="0.2">
      <c r="D515" s="19"/>
    </row>
    <row r="516" spans="4:4" x14ac:dyDescent="0.2">
      <c r="D516" s="19"/>
    </row>
    <row r="517" spans="4:4" x14ac:dyDescent="0.2">
      <c r="D517" s="19"/>
    </row>
    <row r="518" spans="4:4" x14ac:dyDescent="0.2">
      <c r="D518" s="19"/>
    </row>
    <row r="519" spans="4:4" x14ac:dyDescent="0.2">
      <c r="D519" s="19"/>
    </row>
    <row r="520" spans="4:4" x14ac:dyDescent="0.2">
      <c r="D520" s="19"/>
    </row>
    <row r="521" spans="4:4" x14ac:dyDescent="0.2">
      <c r="D521" s="19"/>
    </row>
    <row r="522" spans="4:4" x14ac:dyDescent="0.2">
      <c r="D522" s="19"/>
    </row>
    <row r="523" spans="4:4" x14ac:dyDescent="0.2">
      <c r="D523" s="19"/>
    </row>
    <row r="524" spans="4:4" x14ac:dyDescent="0.2">
      <c r="D524" s="19"/>
    </row>
    <row r="525" spans="4:4" x14ac:dyDescent="0.2">
      <c r="D525" s="19"/>
    </row>
    <row r="526" spans="4:4" x14ac:dyDescent="0.2">
      <c r="D526" s="19"/>
    </row>
    <row r="527" spans="4:4" x14ac:dyDescent="0.2">
      <c r="D527" s="19"/>
    </row>
    <row r="528" spans="4:4" x14ac:dyDescent="0.2">
      <c r="D528" s="19"/>
    </row>
    <row r="529" spans="4:4" x14ac:dyDescent="0.2">
      <c r="D529" s="19"/>
    </row>
    <row r="530" spans="4:4" x14ac:dyDescent="0.2">
      <c r="D530" s="19"/>
    </row>
    <row r="531" spans="4:4" x14ac:dyDescent="0.2">
      <c r="D531" s="19"/>
    </row>
    <row r="532" spans="4:4" x14ac:dyDescent="0.2">
      <c r="D532" s="19"/>
    </row>
    <row r="533" spans="4:4" x14ac:dyDescent="0.2">
      <c r="D533" s="19"/>
    </row>
    <row r="534" spans="4:4" x14ac:dyDescent="0.2">
      <c r="D534" s="19"/>
    </row>
    <row r="535" spans="4:4" x14ac:dyDescent="0.2">
      <c r="D535" s="19"/>
    </row>
    <row r="536" spans="4:4" x14ac:dyDescent="0.2">
      <c r="D536" s="19"/>
    </row>
    <row r="537" spans="4:4" x14ac:dyDescent="0.2">
      <c r="D537" s="19"/>
    </row>
    <row r="538" spans="4:4" x14ac:dyDescent="0.2">
      <c r="D538" s="19"/>
    </row>
    <row r="539" spans="4:4" x14ac:dyDescent="0.2">
      <c r="D539" s="19"/>
    </row>
    <row r="540" spans="4:4" x14ac:dyDescent="0.2">
      <c r="D540" s="19"/>
    </row>
    <row r="541" spans="4:4" x14ac:dyDescent="0.2">
      <c r="D541" s="19"/>
    </row>
    <row r="542" spans="4:4" x14ac:dyDescent="0.2">
      <c r="D542" s="19"/>
    </row>
    <row r="543" spans="4:4" x14ac:dyDescent="0.2">
      <c r="D543" s="19"/>
    </row>
    <row r="544" spans="4:4" x14ac:dyDescent="0.2">
      <c r="D544" s="19"/>
    </row>
    <row r="545" spans="4:4" x14ac:dyDescent="0.2">
      <c r="D545" s="19"/>
    </row>
    <row r="546" spans="4:4" x14ac:dyDescent="0.2">
      <c r="D546" s="19"/>
    </row>
    <row r="547" spans="4:4" x14ac:dyDescent="0.2">
      <c r="D547" s="19"/>
    </row>
    <row r="548" spans="4:4" x14ac:dyDescent="0.2">
      <c r="D548" s="19"/>
    </row>
    <row r="549" spans="4:4" x14ac:dyDescent="0.2">
      <c r="D549" s="19"/>
    </row>
  </sheetData>
  <mergeCells count="14">
    <mergeCell ref="A1:O1"/>
    <mergeCell ref="M3:M4"/>
    <mergeCell ref="N3:N4"/>
    <mergeCell ref="O3:O4"/>
    <mergeCell ref="A317:L317"/>
    <mergeCell ref="A3:A4"/>
    <mergeCell ref="B3:B4"/>
    <mergeCell ref="D3:D4"/>
    <mergeCell ref="E3:E4"/>
    <mergeCell ref="F3:G3"/>
    <mergeCell ref="H3:H4"/>
    <mergeCell ref="I3:K3"/>
    <mergeCell ref="L3:L4"/>
    <mergeCell ref="D315:O315"/>
  </mergeCells>
  <printOptions horizontalCentered="1"/>
  <pageMargins left="0.15748031496062992" right="0.19685039370078741" top="0.23622047244094491" bottom="0.27559055118110237"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1D1710-9AC3-4334-AB1B-B3C91B4F90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3.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2025-03-05T09:25:19Z</cp:lastPrinted>
  <dcterms:created xsi:type="dcterms:W3CDTF">2002-02-11T07:55:21Z</dcterms:created>
  <dcterms:modified xsi:type="dcterms:W3CDTF">2025-03-05T09:34:25Z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